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ADMIN\AppData\Local\Temp\VNPT Plugin\"/>
    </mc:Choice>
  </mc:AlternateContent>
  <bookViews>
    <workbookView xWindow="-120" yWindow="-120" windowWidth="24240" windowHeight="13140" tabRatio="782"/>
  </bookViews>
  <sheets>
    <sheet name="Thu " sheetId="1" r:id="rId1"/>
    <sheet name="Thu xã" sheetId="10" state="hidden" r:id="rId2"/>
    <sheet name="Chi" sheetId="5" r:id="rId3"/>
    <sheet name="Quỹ Dự phòng" sheetId="6" r:id="rId4"/>
    <sheet name="BS có mục tiêu" sheetId="14" r:id="rId5"/>
    <sheet name="Sheet1 (2)" sheetId="11" state="hidden"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________B1" localSheetId="4" hidden="1">{"'Sheet1'!$L$16"}</definedName>
    <definedName name="_________B1" hidden="1">{"'Sheet1'!$L$16"}</definedName>
    <definedName name="_________Pl2" localSheetId="4" hidden="1">{"'Sheet1'!$L$16"}</definedName>
    <definedName name="_________Pl2" hidden="1">{"'Sheet1'!$L$16"}</definedName>
    <definedName name="________NSO2" localSheetId="4" hidden="1">{"'Sheet1'!$L$16"}</definedName>
    <definedName name="________NSO2" hidden="1">{"'Sheet1'!$L$16"}</definedName>
    <definedName name="_______B1" localSheetId="4" hidden="1">{"'Sheet1'!$L$16"}</definedName>
    <definedName name="_______B1" hidden="1">{"'Sheet1'!$L$16"}</definedName>
    <definedName name="_______NSO2" localSheetId="4" hidden="1">{"'Sheet1'!$L$16"}</definedName>
    <definedName name="_______NSO2" hidden="1">{"'Sheet1'!$L$16"}</definedName>
    <definedName name="_______Pl2" localSheetId="4" hidden="1">{"'Sheet1'!$L$16"}</definedName>
    <definedName name="_______Pl2" hidden="1">{"'Sheet1'!$L$16"}</definedName>
    <definedName name="_______Q3" localSheetId="4" hidden="1">{"'Sheet1'!$L$16"}</definedName>
    <definedName name="_______Q3" hidden="1">{"'Sheet1'!$L$16"}</definedName>
    <definedName name="______B1" localSheetId="4" hidden="1">{"'Sheet1'!$L$16"}</definedName>
    <definedName name="______B1" hidden="1">{"'Sheet1'!$L$16"}</definedName>
    <definedName name="______NSO2" localSheetId="4" hidden="1">{"'Sheet1'!$L$16"}</definedName>
    <definedName name="______NSO2" hidden="1">{"'Sheet1'!$L$16"}</definedName>
    <definedName name="______Pl2" localSheetId="4" hidden="1">{"'Sheet1'!$L$16"}</definedName>
    <definedName name="______Pl2" hidden="1">{"'Sheet1'!$L$16"}</definedName>
    <definedName name="_____a1" localSheetId="4" hidden="1">{"'Sheet1'!$L$16"}</definedName>
    <definedName name="_____a1" hidden="1">{"'Sheet1'!$L$16"}</definedName>
    <definedName name="_____a129" localSheetId="4" hidden="1">{"Offgrid",#N/A,FALSE,"OFFGRID";"Region",#N/A,FALSE,"REGION";"Offgrid -2",#N/A,FALSE,"OFFGRID";"WTP",#N/A,FALSE,"WTP";"WTP -2",#N/A,FALSE,"WTP";"Project",#N/A,FALSE,"PROJECT";"Summary -2",#N/A,FALSE,"SUMMARY"}</definedName>
    <definedName name="_____a129" hidden="1">{"Offgrid",#N/A,FALSE,"OFFGRID";"Region",#N/A,FALSE,"REGION";"Offgrid -2",#N/A,FALSE,"OFFGRID";"WTP",#N/A,FALSE,"WTP";"WTP -2",#N/A,FALSE,"WTP";"Project",#N/A,FALSE,"PROJECT";"Summary -2",#N/A,FALSE,"SUMMARY"}</definedName>
    <definedName name="_____a130" localSheetId="4" hidden="1">{"Offgrid",#N/A,FALSE,"OFFGRID";"Region",#N/A,FALSE,"REGION";"Offgrid -2",#N/A,FALSE,"OFFGRID";"WTP",#N/A,FALSE,"WTP";"WTP -2",#N/A,FALSE,"WTP";"Project",#N/A,FALSE,"PROJECT";"Summary -2",#N/A,FALSE,"SUMMARY"}</definedName>
    <definedName name="_____a130" hidden="1">{"Offgrid",#N/A,FALSE,"OFFGRID";"Region",#N/A,FALSE,"REGION";"Offgrid -2",#N/A,FALSE,"OFFGRID";"WTP",#N/A,FALSE,"WTP";"WTP -2",#N/A,FALSE,"WTP";"Project",#N/A,FALSE,"PROJECT";"Summary -2",#N/A,FALSE,"SUMMARY"}</definedName>
    <definedName name="_____B1" localSheetId="4" hidden="1">{"'Sheet1'!$L$16"}</definedName>
    <definedName name="_____B1" hidden="1">{"'Sheet1'!$L$16"}</definedName>
    <definedName name="_____cep1" localSheetId="4" hidden="1">{"'Sheet1'!$L$16"}</definedName>
    <definedName name="_____cep1" hidden="1">{"'Sheet1'!$L$16"}</definedName>
    <definedName name="_____Coc39" localSheetId="4" hidden="1">{"'Sheet1'!$L$16"}</definedName>
    <definedName name="_____Coc39" hidden="1">{"'Sheet1'!$L$16"}</definedName>
    <definedName name="_____Goi8" localSheetId="4" hidden="1">{"'Sheet1'!$L$16"}</definedName>
    <definedName name="_____Goi8" hidden="1">{"'Sheet1'!$L$16"}</definedName>
    <definedName name="_____h1" localSheetId="4" hidden="1">{"'Sheet1'!$L$16"}</definedName>
    <definedName name="_____h1" hidden="1">{"'Sheet1'!$L$16"}</definedName>
    <definedName name="_____hu1" localSheetId="4" hidden="1">{"'Sheet1'!$L$16"}</definedName>
    <definedName name="_____hu1" hidden="1">{"'Sheet1'!$L$16"}</definedName>
    <definedName name="_____hu2" localSheetId="4" hidden="1">{"'Sheet1'!$L$16"}</definedName>
    <definedName name="_____hu2" hidden="1">{"'Sheet1'!$L$16"}</definedName>
    <definedName name="_____hu5" localSheetId="4" hidden="1">{"'Sheet1'!$L$16"}</definedName>
    <definedName name="_____hu5" hidden="1">{"'Sheet1'!$L$16"}</definedName>
    <definedName name="_____hu6" localSheetId="4" hidden="1">{"'Sheet1'!$L$16"}</definedName>
    <definedName name="_____hu6" hidden="1">{"'Sheet1'!$L$16"}</definedName>
    <definedName name="_____Lan1" localSheetId="4" hidden="1">{"'Sheet1'!$L$16"}</definedName>
    <definedName name="_____Lan1" hidden="1">{"'Sheet1'!$L$16"}</definedName>
    <definedName name="_____LAN3" localSheetId="4" hidden="1">{"'Sheet1'!$L$16"}</definedName>
    <definedName name="_____LAN3" hidden="1">{"'Sheet1'!$L$16"}</definedName>
    <definedName name="_____lk2" localSheetId="4" hidden="1">{"'Sheet1'!$L$16"}</definedName>
    <definedName name="_____lk2" hidden="1">{"'Sheet1'!$L$16"}</definedName>
    <definedName name="_____NSO2" localSheetId="4" hidden="1">{"'Sheet1'!$L$16"}</definedName>
    <definedName name="_____NSO2" hidden="1">{"'Sheet1'!$L$16"}</definedName>
    <definedName name="_____Pl2" localSheetId="4" hidden="1">{"'Sheet1'!$L$16"}</definedName>
    <definedName name="_____Pl2" hidden="1">{"'Sheet1'!$L$16"}</definedName>
    <definedName name="_____Q3" localSheetId="4" hidden="1">{"'Sheet1'!$L$16"}</definedName>
    <definedName name="_____Q3" hidden="1">{"'Sheet1'!$L$16"}</definedName>
    <definedName name="_____tt3" localSheetId="4" hidden="1">{"'Sheet1'!$L$16"}</definedName>
    <definedName name="_____tt3" hidden="1">{"'Sheet1'!$L$16"}</definedName>
    <definedName name="_____TT31" localSheetId="4" hidden="1">{"'Sheet1'!$L$16"}</definedName>
    <definedName name="_____TT31" hidden="1">{"'Sheet1'!$L$16"}</definedName>
    <definedName name="____a1" localSheetId="4" hidden="1">{"'Sheet1'!$L$16"}</definedName>
    <definedName name="____a1" hidden="1">{"'Sheet1'!$L$16"}</definedName>
    <definedName name="____B1" localSheetId="4" hidden="1">{"'Sheet1'!$L$16"}</definedName>
    <definedName name="____B1" hidden="1">{"'Sheet1'!$L$16"}</definedName>
    <definedName name="____ban2" localSheetId="4" hidden="1">{"'Sheet1'!$L$16"}</definedName>
    <definedName name="____ban2" hidden="1">{"'Sheet1'!$L$16"}</definedName>
    <definedName name="____h1" localSheetId="4" hidden="1">{"'Sheet1'!$L$16"}</definedName>
    <definedName name="____h1" hidden="1">{"'Sheet1'!$L$16"}</definedName>
    <definedName name="____hu1" localSheetId="4" hidden="1">{"'Sheet1'!$L$16"}</definedName>
    <definedName name="____hu1" hidden="1">{"'Sheet1'!$L$16"}</definedName>
    <definedName name="____hu2" localSheetId="4" hidden="1">{"'Sheet1'!$L$16"}</definedName>
    <definedName name="____hu2" hidden="1">{"'Sheet1'!$L$16"}</definedName>
    <definedName name="____hu5" localSheetId="4" hidden="1">{"'Sheet1'!$L$16"}</definedName>
    <definedName name="____hu5" hidden="1">{"'Sheet1'!$L$16"}</definedName>
    <definedName name="____hu6" localSheetId="4" hidden="1">{"'Sheet1'!$L$16"}</definedName>
    <definedName name="____hu6" hidden="1">{"'Sheet1'!$L$16"}</definedName>
    <definedName name="____M36" localSheetId="4" hidden="1">{"'Sheet1'!$L$16"}</definedName>
    <definedName name="____M36" hidden="1">{"'Sheet1'!$L$16"}</definedName>
    <definedName name="____NSO2" localSheetId="4" hidden="1">{"'Sheet1'!$L$16"}</definedName>
    <definedName name="____NSO2" hidden="1">{"'Sheet1'!$L$16"}</definedName>
    <definedName name="____PA3" localSheetId="4" hidden="1">{"'Sheet1'!$L$16"}</definedName>
    <definedName name="____PA3" hidden="1">{"'Sheet1'!$L$16"}</definedName>
    <definedName name="____Pl2" localSheetId="4" hidden="1">{"'Sheet1'!$L$16"}</definedName>
    <definedName name="____Pl2" hidden="1">{"'Sheet1'!$L$16"}</definedName>
    <definedName name="____Q3" localSheetId="4" hidden="1">{"'Sheet1'!$L$16"}</definedName>
    <definedName name="____Q3" hidden="1">{"'Sheet1'!$L$16"}</definedName>
    <definedName name="____Tru21" localSheetId="4" hidden="1">{"'Sheet1'!$L$16"}</definedName>
    <definedName name="____Tru21" hidden="1">{"'Sheet1'!$L$16"}</definedName>
    <definedName name="___a1" localSheetId="4" hidden="1">{"'Sheet1'!$L$16"}</definedName>
    <definedName name="___a1" hidden="1">{"'Sheet1'!$L$16"}</definedName>
    <definedName name="___a129" localSheetId="4" hidden="1">{"Offgrid",#N/A,FALSE,"OFFGRID";"Region",#N/A,FALSE,"REGION";"Offgrid -2",#N/A,FALSE,"OFFGRID";"WTP",#N/A,FALSE,"WTP";"WTP -2",#N/A,FALSE,"WTP";"Project",#N/A,FALSE,"PROJECT";"Summary -2",#N/A,FALSE,"SUMMARY"}</definedName>
    <definedName name="___a129" hidden="1">{"Offgrid",#N/A,FALSE,"OFFGRID";"Region",#N/A,FALSE,"REGION";"Offgrid -2",#N/A,FALSE,"OFFGRID";"WTP",#N/A,FALSE,"WTP";"WTP -2",#N/A,FALSE,"WTP";"Project",#N/A,FALSE,"PROJECT";"Summary -2",#N/A,FALSE,"SUMMARY"}</definedName>
    <definedName name="___a130" localSheetId="4"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B1" localSheetId="4" hidden="1">{"'Sheet1'!$L$16"}</definedName>
    <definedName name="___B1" hidden="1">{"'Sheet1'!$L$16"}</definedName>
    <definedName name="___ban2" localSheetId="4" hidden="1">{"'Sheet1'!$L$16"}</definedName>
    <definedName name="___ban2" hidden="1">{"'Sheet1'!$L$16"}</definedName>
    <definedName name="___cep1" localSheetId="4" hidden="1">{"'Sheet1'!$L$16"}</definedName>
    <definedName name="___cep1" hidden="1">{"'Sheet1'!$L$16"}</definedName>
    <definedName name="___Coc39" localSheetId="4" hidden="1">{"'Sheet1'!$L$16"}</definedName>
    <definedName name="___Coc39" hidden="1">{"'Sheet1'!$L$16"}</definedName>
    <definedName name="___Goi8" localSheetId="4" hidden="1">{"'Sheet1'!$L$16"}</definedName>
    <definedName name="___Goi8" hidden="1">{"'Sheet1'!$L$16"}</definedName>
    <definedName name="___h1" localSheetId="4" hidden="1">{"'Sheet1'!$L$16"}</definedName>
    <definedName name="___h1" hidden="1">{"'Sheet1'!$L$16"}</definedName>
    <definedName name="___hsm2">1.1289</definedName>
    <definedName name="___hu1" localSheetId="4" hidden="1">{"'Sheet1'!$L$16"}</definedName>
    <definedName name="___hu1" hidden="1">{"'Sheet1'!$L$16"}</definedName>
    <definedName name="___hu2" localSheetId="4" hidden="1">{"'Sheet1'!$L$16"}</definedName>
    <definedName name="___hu2" hidden="1">{"'Sheet1'!$L$16"}</definedName>
    <definedName name="___hu5" localSheetId="4" hidden="1">{"'Sheet1'!$L$16"}</definedName>
    <definedName name="___hu5" hidden="1">{"'Sheet1'!$L$16"}</definedName>
    <definedName name="___hu6" localSheetId="4" hidden="1">{"'Sheet1'!$L$16"}</definedName>
    <definedName name="___hu6" hidden="1">{"'Sheet1'!$L$16"}</definedName>
    <definedName name="___isc1">0.035</definedName>
    <definedName name="___isc2">0.02</definedName>
    <definedName name="___isc3">0.054</definedName>
    <definedName name="___Lan1" localSheetId="4" hidden="1">{"'Sheet1'!$L$16"}</definedName>
    <definedName name="___Lan1" hidden="1">{"'Sheet1'!$L$16"}</definedName>
    <definedName name="___LAN3" localSheetId="4" hidden="1">{"'Sheet1'!$L$16"}</definedName>
    <definedName name="___LAN3" hidden="1">{"'Sheet1'!$L$16"}</definedName>
    <definedName name="___lk2" localSheetId="4" hidden="1">{"'Sheet1'!$L$16"}</definedName>
    <definedName name="___lk2" hidden="1">{"'Sheet1'!$L$16"}</definedName>
    <definedName name="___M36" localSheetId="4" hidden="1">{"'Sheet1'!$L$16"}</definedName>
    <definedName name="___M36" hidden="1">{"'Sheet1'!$L$16"}</definedName>
    <definedName name="___NSO2" localSheetId="4" hidden="1">{"'Sheet1'!$L$16"}</definedName>
    <definedName name="___NSO2" hidden="1">{"'Sheet1'!$L$16"}</definedName>
    <definedName name="___PA3" localSheetId="4" hidden="1">{"'Sheet1'!$L$16"}</definedName>
    <definedName name="___PA3" hidden="1">{"'Sheet1'!$L$16"}</definedName>
    <definedName name="___Pl2" localSheetId="4" hidden="1">{"'Sheet1'!$L$16"}</definedName>
    <definedName name="___Pl2" hidden="1">{"'Sheet1'!$L$16"}</definedName>
    <definedName name="___PL3" localSheetId="4" hidden="1">#REF!</definedName>
    <definedName name="___PL3" hidden="1">#REF!</definedName>
    <definedName name="___Q3" localSheetId="4"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t3" localSheetId="4" hidden="1">{"'Sheet1'!$L$16"}</definedName>
    <definedName name="___tt3" hidden="1">{"'Sheet1'!$L$16"}</definedName>
    <definedName name="___TT31" localSheetId="4" hidden="1">{"'Sheet1'!$L$16"}</definedName>
    <definedName name="___TT31" hidden="1">{"'Sheet1'!$L$16"}</definedName>
    <definedName name="___Tru21" localSheetId="4" hidden="1">{"'Sheet1'!$L$16"}</definedName>
    <definedName name="___Tru21" hidden="1">{"'Sheet1'!$L$16"}</definedName>
    <definedName name="__a1" localSheetId="4" hidden="1">{"'Sheet1'!$L$16"}</definedName>
    <definedName name="__a1" hidden="1">{"'Sheet1'!$L$16"}</definedName>
    <definedName name="__a129" localSheetId="4"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4" hidden="1">{"'Sheet1'!$L$16"}</definedName>
    <definedName name="__B1" hidden="1">{"'Sheet1'!$L$16"}</definedName>
    <definedName name="__ban2" localSheetId="4" hidden="1">{"'Sheet1'!$L$16"}</definedName>
    <definedName name="__ban2" hidden="1">{"'Sheet1'!$L$16"}</definedName>
    <definedName name="__h1" localSheetId="4" hidden="1">{"'Sheet1'!$L$16"}</definedName>
    <definedName name="__h1" hidden="1">{"'Sheet1'!$L$16"}</definedName>
    <definedName name="__hsm2">1.1289</definedName>
    <definedName name="__hu1" localSheetId="4" hidden="1">{"'Sheet1'!$L$16"}</definedName>
    <definedName name="__hu1" hidden="1">{"'Sheet1'!$L$16"}</definedName>
    <definedName name="__hu2" localSheetId="4" hidden="1">{"'Sheet1'!$L$16"}</definedName>
    <definedName name="__hu2" hidden="1">{"'Sheet1'!$L$16"}</definedName>
    <definedName name="__hu5" localSheetId="4" hidden="1">{"'Sheet1'!$L$16"}</definedName>
    <definedName name="__hu5" hidden="1">{"'Sheet1'!$L$16"}</definedName>
    <definedName name="__hu6" localSheetId="4" hidden="1">{"'Sheet1'!$L$16"}</definedName>
    <definedName name="__hu6" hidden="1">{"'Sheet1'!$L$16"}</definedName>
    <definedName name="__isc1">0.035</definedName>
    <definedName name="__isc2">0.02</definedName>
    <definedName name="__isc3">0.054</definedName>
    <definedName name="__M36" localSheetId="4" hidden="1">{"'Sheet1'!$L$16"}</definedName>
    <definedName name="__M36" hidden="1">{"'Sheet1'!$L$16"}</definedName>
    <definedName name="__NSO2" localSheetId="4" hidden="1">{"'Sheet1'!$L$16"}</definedName>
    <definedName name="__NSO2" hidden="1">{"'Sheet1'!$L$16"}</definedName>
    <definedName name="__PA3" localSheetId="4" hidden="1">{"'Sheet1'!$L$16"}</definedName>
    <definedName name="__PA3" hidden="1">{"'Sheet1'!$L$16"}</definedName>
    <definedName name="__Pl2" localSheetId="4" hidden="1">{"'Sheet1'!$L$16"}</definedName>
    <definedName name="__Pl2" hidden="1">{"'Sheet1'!$L$16"}</definedName>
    <definedName name="__Q3" localSheetId="4" hidden="1">{"'Sheet1'!$L$16"}</definedName>
    <definedName name="__Q3"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4" hidden="1">{"'Sheet1'!$L$16"}</definedName>
    <definedName name="__Tru21" hidden="1">{"'Sheet1'!$L$16"}</definedName>
    <definedName name="_17_0DATA_DATA2_L" localSheetId="4">'[1]#REF'!#REF!</definedName>
    <definedName name="_17_0DATA_DATA2_L">'[1]#REF'!#REF!</definedName>
    <definedName name="_40x4">5100</definedName>
    <definedName name="_a1" localSheetId="4" hidden="1">{"'Sheet1'!$L$16"}</definedName>
    <definedName name="_a1" hidden="1">{"'Sheet1'!$L$16"}</definedName>
    <definedName name="_a129" localSheetId="4"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B1" localSheetId="4" hidden="1">{"'Sheet1'!$L$16"}</definedName>
    <definedName name="_B1" hidden="1">{"'Sheet1'!$L$16"}</definedName>
    <definedName name="_ban2" localSheetId="4" hidden="1">{"'Sheet1'!$L$16"}</definedName>
    <definedName name="_ban2" hidden="1">{"'Sheet1'!$L$16"}</definedName>
    <definedName name="_Builtin0">#REF!</definedName>
    <definedName name="_Builtin155" hidden="1">#N/A</definedName>
    <definedName name="_cep1" localSheetId="4" hidden="1">{"'Sheet1'!$L$16"}</definedName>
    <definedName name="_cep1" hidden="1">{"'Sheet1'!$L$16"}</definedName>
    <definedName name="_Coc39" localSheetId="4" hidden="1">{"'Sheet1'!$L$16"}</definedName>
    <definedName name="_Coc39" hidden="1">{"'Sheet1'!$L$16"}</definedName>
    <definedName name="_Fill" localSheetId="4" hidden="1">#REF!</definedName>
    <definedName name="_Fill" localSheetId="2" hidden="1">#REF!</definedName>
    <definedName name="_Fill" hidden="1">#REF!</definedName>
    <definedName name="_xlnm._FilterDatabase" localSheetId="4" hidden="1">'BS có mục tiêu'!$H$1:$H$109</definedName>
    <definedName name="_xlnm._FilterDatabase" hidden="1">#REF!</definedName>
    <definedName name="_Goi8" localSheetId="4" hidden="1">{"'Sheet1'!$L$16"}</definedName>
    <definedName name="_Goi8" hidden="1">{"'Sheet1'!$L$16"}</definedName>
    <definedName name="_h1" localSheetId="4" hidden="1">{"'Sheet1'!$L$16"}</definedName>
    <definedName name="_h1" hidden="1">{"'Sheet1'!$L$16"}</definedName>
    <definedName name="_hsm2">1.1289</definedName>
    <definedName name="_hu1" localSheetId="4" hidden="1">{"'Sheet1'!$L$16"}</definedName>
    <definedName name="_hu1" hidden="1">{"'Sheet1'!$L$16"}</definedName>
    <definedName name="_hu2" localSheetId="4" hidden="1">{"'Sheet1'!$L$16"}</definedName>
    <definedName name="_hu2" hidden="1">{"'Sheet1'!$L$16"}</definedName>
    <definedName name="_hu5" localSheetId="4" hidden="1">{"'Sheet1'!$L$16"}</definedName>
    <definedName name="_hu5" hidden="1">{"'Sheet1'!$L$16"}</definedName>
    <definedName name="_hu6" localSheetId="4" hidden="1">{"'Sheet1'!$L$16"}</definedName>
    <definedName name="_hu6" hidden="1">{"'Sheet1'!$L$16"}</definedName>
    <definedName name="_isc1">0.035</definedName>
    <definedName name="_isc2">0.02</definedName>
    <definedName name="_isc3">0.054</definedName>
    <definedName name="_Key1" localSheetId="4" hidden="1">#REF!</definedName>
    <definedName name="_Key1" hidden="1">#REF!</definedName>
    <definedName name="_Key2" localSheetId="4" hidden="1">#REF!</definedName>
    <definedName name="_Key2" hidden="1">#REF!</definedName>
    <definedName name="_KH08" localSheetId="4" hidden="1">{#N/A,#N/A,FALSE,"Chi tiÆt"}</definedName>
    <definedName name="_KH08" hidden="1">{#N/A,#N/A,FALSE,"Chi tiÆt"}</definedName>
    <definedName name="_Lan1" localSheetId="4" hidden="1">{"'Sheet1'!$L$16"}</definedName>
    <definedName name="_Lan1" hidden="1">{"'Sheet1'!$L$16"}</definedName>
    <definedName name="_LAN3" localSheetId="4" hidden="1">{"'Sheet1'!$L$16"}</definedName>
    <definedName name="_LAN3" hidden="1">{"'Sheet1'!$L$16"}</definedName>
    <definedName name="_lk2" localSheetId="4" hidden="1">{"'Sheet1'!$L$16"}</definedName>
    <definedName name="_lk2" hidden="1">{"'Sheet1'!$L$16"}</definedName>
    <definedName name="_M36" localSheetId="4" hidden="1">{"'Sheet1'!$L$16"}</definedName>
    <definedName name="_M36" hidden="1">{"'Sheet1'!$L$16"}</definedName>
    <definedName name="_NSO2" localSheetId="4" hidden="1">{"'Sheet1'!$L$16"}</definedName>
    <definedName name="_NSO2" hidden="1">{"'Sheet1'!$L$16"}</definedName>
    <definedName name="_Order1" hidden="1">255</definedName>
    <definedName name="_Order2" hidden="1">255</definedName>
    <definedName name="_PA3" localSheetId="4" hidden="1">{"'Sheet1'!$L$16"}</definedName>
    <definedName name="_PA3" hidden="1">{"'Sheet1'!$L$16"}</definedName>
    <definedName name="_Parse_Out" localSheetId="4" hidden="1">[2]Quantity!#REF!</definedName>
    <definedName name="_Parse_Out" hidden="1">[2]Quantity!#REF!</definedName>
    <definedName name="_Pl2" localSheetId="4" hidden="1">{"'Sheet1'!$L$16"}</definedName>
    <definedName name="_Pl2" hidden="1">{"'Sheet1'!$L$16"}</definedName>
    <definedName name="_PL3" localSheetId="4" hidden="1">#REF!</definedName>
    <definedName name="_PL3" hidden="1">#REF!</definedName>
    <definedName name="_phu2" localSheetId="4" hidden="1">{"'Sheet1'!$L$16"}</definedName>
    <definedName name="_phu2" hidden="1">{"'Sheet1'!$L$16"}</definedName>
    <definedName name="_Q3" localSheetId="4" hidden="1">{"'Sheet1'!$L$16"}</definedName>
    <definedName name="_Q3" hidden="1">{"'Sheet1'!$L$16"}</definedName>
    <definedName name="_SOC10">0.3456</definedName>
    <definedName name="_SOC8">0.2827</definedName>
    <definedName name="_Sort" localSheetId="4" hidden="1">#REF!</definedName>
    <definedName name="_Sort" hidden="1">#REF!</definedName>
    <definedName name="_Sta1">531.877</definedName>
    <definedName name="_Sta2">561.952</definedName>
    <definedName name="_Sta3">712.202</definedName>
    <definedName name="_Sta4">762.202</definedName>
    <definedName name="_tt3" localSheetId="4" hidden="1">{"'Sheet1'!$L$16"}</definedName>
    <definedName name="_tt3" hidden="1">{"'Sheet1'!$L$16"}</definedName>
    <definedName name="_TT31" localSheetId="4" hidden="1">{"'Sheet1'!$L$16"}</definedName>
    <definedName name="_TT31" hidden="1">{"'Sheet1'!$L$16"}</definedName>
    <definedName name="_Tru21" localSheetId="4" hidden="1">{"'Sheet1'!$L$16"}</definedName>
    <definedName name="_Tru21" hidden="1">{"'Sheet1'!$L$16"}</definedName>
    <definedName name="_vl2" localSheetId="4" hidden="1">{"'Sheet1'!$L$16"}</definedName>
    <definedName name="_vl2" hidden="1">{"'Sheet1'!$L$16"}</definedName>
    <definedName name="a" localSheetId="2" hidden="1">{"'Sheet1'!$L$16"}</definedName>
    <definedName name="a">'[3]§¬n gi¸ chÝnh'!$F$4:$F$1428</definedName>
    <definedName name="ABC" localSheetId="4" hidden="1">#REF!</definedName>
    <definedName name="ABC" hidden="1">#REF!</definedName>
    <definedName name="AccessDatabase" hidden="1">"C:\My Documents\LeBinh\Xls\VP Cong ty\FORM.mdb"</definedName>
    <definedName name="ADADADD" localSheetId="4" hidden="1">{"'Sheet1'!$L$16"}</definedName>
    <definedName name="ADADADD" hidden="1">{"'Sheet1'!$L$16"}</definedName>
    <definedName name="ADP">#REF!</definedName>
    <definedName name="AKHAC">#REF!</definedName>
    <definedName name="ALTINH">#REF!</definedName>
    <definedName name="ANN">#REF!</definedName>
    <definedName name="ANQD">#REF!</definedName>
    <definedName name="ANQQH">'[4]Dt 2001'!#REF!</definedName>
    <definedName name="anscount" hidden="1">1</definedName>
    <definedName name="ANSNN">'[4]Dt 2001'!#REF!</definedName>
    <definedName name="ANSNNxnk">'[4]Dt 2001'!#REF!</definedName>
    <definedName name="Anguon">'[4]Dt 2001'!#REF!</definedName>
    <definedName name="APC">'[4]Dt 2001'!#REF!</definedName>
    <definedName name="ATGT" localSheetId="4" hidden="1">{"'Sheet1'!$L$16"}</definedName>
    <definedName name="ATGT" hidden="1">{"'Sheet1'!$L$16"}</definedName>
    <definedName name="ATW">#REF!</definedName>
    <definedName name="B.nuamat">7.25</definedName>
    <definedName name="bdd">1.5</definedName>
    <definedName name="Bgiang" localSheetId="4" hidden="1">{"'Sheet1'!$L$16"}</definedName>
    <definedName name="Bgiang" hidden="1">{"'Sheet1'!$L$16"}</definedName>
    <definedName name="Bm">3.5</definedName>
    <definedName name="Bn">6.5</definedName>
    <definedName name="BQP">'[5]BANCO (3)'!$N$124</definedName>
    <definedName name="Bulongma">8700</definedName>
    <definedName name="Bust">#REF!</definedName>
    <definedName name="C.doc1">540</definedName>
    <definedName name="C.doc2">740</definedName>
    <definedName name="CACAU">298161</definedName>
    <definedName name="Can_doi">#REF!</definedName>
    <definedName name="CDTK_tim">31.77</definedName>
    <definedName name="CLVC3">0.1</definedName>
    <definedName name="Coc_60" localSheetId="4" hidden="1">{"'Sheet1'!$L$16"}</definedName>
    <definedName name="Coc_60" hidden="1">{"'Sheet1'!$L$16"}</definedName>
    <definedName name="CoCauN" localSheetId="4" hidden="1">{"'Sheet1'!$L$16"}</definedName>
    <definedName name="CoCauN" hidden="1">{"'Sheet1'!$L$16"}</definedName>
    <definedName name="Code" localSheetId="4" hidden="1">#REF!</definedName>
    <definedName name="Code" hidden="1">#REF!</definedName>
    <definedName name="Continue">#REF!</definedName>
    <definedName name="Cotsatma">9726</definedName>
    <definedName name="Cotthepma">9726</definedName>
    <definedName name="CP" localSheetId="4" hidden="1">#REF!</definedName>
    <definedName name="CP" hidden="1">#REF!</definedName>
    <definedName name="CTCT1" localSheetId="4" hidden="1">{"'Sheet1'!$L$16"}</definedName>
    <definedName name="CTCT1" hidden="1">{"'Sheet1'!$L$16"}</definedName>
    <definedName name="chitietbgiang2" localSheetId="4" hidden="1">{"'Sheet1'!$L$16"}</definedName>
    <definedName name="chitietbgiang2" hidden="1">{"'Sheet1'!$L$16"}</definedName>
    <definedName name="chl" localSheetId="4" hidden="1">{"'Sheet1'!$L$16"}</definedName>
    <definedName name="chl" hidden="1">{"'Sheet1'!$L$16"}</definedName>
    <definedName name="chung">66</definedName>
    <definedName name="d" localSheetId="4" hidden="1">{"'Sheet1'!$L$16"}</definedName>
    <definedName name="d" hidden="1">{"'Sheet1'!$L$16"}</definedName>
    <definedName name="dam">78000</definedName>
    <definedName name="data1" localSheetId="4" hidden="1">#REF!</definedName>
    <definedName name="data1" hidden="1">#REF!</definedName>
    <definedName name="data2" localSheetId="4" hidden="1">#REF!</definedName>
    <definedName name="data2" hidden="1">#REF!</definedName>
    <definedName name="data3" localSheetId="4" hidden="1">#REF!</definedName>
    <definedName name="data3" hidden="1">#REF!</definedName>
    <definedName name="DataFilter">[6]!DataFilter</definedName>
    <definedName name="DataSort">[6]!DataSort</definedName>
    <definedName name="DCL_22">12117600</definedName>
    <definedName name="DCL_35">25490000</definedName>
    <definedName name="ddddd" localSheetId="4" hidden="1">{"'Sheet1'!$L$16"}</definedName>
    <definedName name="ddddd" hidden="1">{"'Sheet1'!$L$16"}</definedName>
    <definedName name="dddem">0.1</definedName>
    <definedName name="dđ" localSheetId="4" hidden="1">{"'Sheet1'!$L$16"}</definedName>
    <definedName name="dđ" hidden="1">{"'Sheet1'!$L$16"}</definedName>
    <definedName name="DenDK" localSheetId="4" hidden="1">{"'Sheet1'!$L$16"}</definedName>
    <definedName name="DenDK" hidden="1">{"'Sheet1'!$L$16"}</definedName>
    <definedName name="DFSDF" localSheetId="4" hidden="1">{"'Sheet1'!$L$16"}</definedName>
    <definedName name="DFSDF" hidden="1">{"'Sheet1'!$L$16"}</definedName>
    <definedName name="dgctp2" localSheetId="4" hidden="1">{"'Sheet1'!$L$16"}</definedName>
    <definedName name="dgctp2" hidden="1">{"'Sheet1'!$L$16"}</definedName>
    <definedName name="dgj" localSheetId="4" hidden="1">{#N/A,#N/A,FALSE,"BN"}</definedName>
    <definedName name="dgj" hidden="1">{#N/A,#N/A,FALSE,"BN"}</definedName>
    <definedName name="dien" localSheetId="4" hidden="1">{"'Sheet1'!$L$16"}</definedName>
    <definedName name="dien" hidden="1">{"'Sheet1'!$L$16"}</definedName>
    <definedName name="Discount" localSheetId="4" hidden="1">#REF!</definedName>
    <definedName name="Discount" hidden="1">#REF!</definedName>
    <definedName name="display_area_2" localSheetId="4" hidden="1">#REF!</definedName>
    <definedName name="display_area_2" hidden="1">#REF!</definedName>
    <definedName name="DNNN">#REF!</definedName>
    <definedName name="docdoc">0.03125</definedName>
    <definedName name="Documents_array">#REF!</definedName>
    <definedName name="dotcong">1</definedName>
    <definedName name="drf" localSheetId="4" hidden="1">#REF!</definedName>
    <definedName name="drf" hidden="1">#REF!</definedName>
    <definedName name="ds" localSheetId="4" hidden="1">{#N/A,#N/A,FALSE,"Chi tiÆt"}</definedName>
    <definedName name="ds" hidden="1">{#N/A,#N/A,FALSE,"Chi tiÆt"}</definedName>
    <definedName name="dsh" localSheetId="4" hidden="1">#REF!</definedName>
    <definedName name="dsh" hidden="1">#REF!</definedName>
    <definedName name="Duongnaco" localSheetId="4" hidden="1">{"'Sheet1'!$L$16"}</definedName>
    <definedName name="Duongnaco" hidden="1">{"'Sheet1'!$L$16"}</definedName>
    <definedName name="DuphongBCT">'[5]BANCO (3)'!$K$128</definedName>
    <definedName name="DuphongBNG">'[5]BANCO (3)'!$K$126</definedName>
    <definedName name="DuphongBQP">'[5]BANCO (3)'!$K$125</definedName>
    <definedName name="DuphongVKS">'[7]BANCO (2)'!$F$123</definedName>
    <definedName name="DWPRICE" localSheetId="4" hidden="1">[8]Quantity!#REF!</definedName>
    <definedName name="DWPRICE" hidden="1">[8]Quantity!#REF!</definedName>
    <definedName name="E" localSheetId="4" hidden="1">{#N/A,#N/A,FALSE,"BN (2)"}</definedName>
    <definedName name="E" hidden="1">{#N/A,#N/A,FALSE,"BN (2)"}</definedName>
    <definedName name="E.chandoc">8.875</definedName>
    <definedName name="E.PC">10.438</definedName>
    <definedName name="E.PVI">12</definedName>
    <definedName name="f" localSheetId="4" hidden="1">{"'Sheet1'!$L$16"}</definedName>
    <definedName name="f" hidden="1">{"'Sheet1'!$L$16"}</definedName>
    <definedName name="FCode" localSheetId="4" hidden="1">#REF!</definedName>
    <definedName name="FCode" hidden="1">#REF!</definedName>
    <definedName name="fdfsf" localSheetId="4" hidden="1">{#N/A,#N/A,FALSE,"Chi tiÆt"}</definedName>
    <definedName name="fdfsf" hidden="1">{#N/A,#N/A,FALSE,"Chi tiÆt"}</definedName>
    <definedName name="fff" localSheetId="4" hidden="1">{"'Sheet1'!$L$16"}</definedName>
    <definedName name="fff" hidden="1">{"'Sheet1'!$L$16"}</definedName>
    <definedName name="FI_12">4820</definedName>
    <definedName name="fsdfdsf" localSheetId="4" hidden="1">{"'Sheet1'!$L$16"}</definedName>
    <definedName name="fsdfdsf" hidden="1">{"'Sheet1'!$L$16"}</definedName>
    <definedName name="g" localSheetId="4" hidden="1">{"'Sheet1'!$L$16"}</definedName>
    <definedName name="g" hidden="1">{"'Sheet1'!$L$16"}</definedName>
    <definedName name="gf" localSheetId="4" hidden="1">{"'Sheet1'!$L$16"}</definedName>
    <definedName name="gf" hidden="1">{"'Sheet1'!$L$16"}</definedName>
    <definedName name="gff" localSheetId="4" hidden="1">{"'Sheet1'!$L$16"}</definedName>
    <definedName name="gff" hidden="1">{"'Sheet1'!$L$16"}</definedName>
    <definedName name="gh" localSheetId="4" hidden="1">{"'Sheet1'!$L$16"}</definedName>
    <definedName name="gh" hidden="1">{"'Sheet1'!$L$16"}</definedName>
    <definedName name="GoBack">[6]Sheet1!GoBack</definedName>
    <definedName name="h" localSheetId="4" hidden="1">{"'Sheet1'!$L$16"}</definedName>
    <definedName name="h" hidden="1">{"'Sheet1'!$L$16"}</definedName>
    <definedName name="ha" localSheetId="4" hidden="1">{"'Sheet1'!$L$16"}</definedName>
    <definedName name="ha" hidden="1">{"'Sheet1'!$L$16"}</definedName>
    <definedName name="Hdao">0.3</definedName>
    <definedName name="Hdap">5.2</definedName>
    <definedName name="Heä_soá_laép_xaø_H">1.7</definedName>
    <definedName name="Hello">#REF!</definedName>
    <definedName name="Heso">'[7]MT DPin (2)'!$BP$99</definedName>
    <definedName name="HiddenRows" localSheetId="4" hidden="1">#REF!</definedName>
    <definedName name="HiddenRows" hidden="1">#REF!</definedName>
    <definedName name="hoc">55000</definedName>
    <definedName name="hrr" localSheetId="4" hidden="1">{"'Sheet1'!$L$16"}</definedName>
    <definedName name="hrr" hidden="1">{"'Sheet1'!$L$16"}</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'[5]BANCO (3)'!$K$122</definedName>
    <definedName name="hsvl">1</definedName>
    <definedName name="hsvl2">1</definedName>
    <definedName name="htlm" localSheetId="4" hidden="1">{"'Sheet1'!$L$16"}</definedName>
    <definedName name="htlm" hidden="1">{"'Sheet1'!$L$16"}</definedName>
    <definedName name="HTML_CodePage" hidden="1">950</definedName>
    <definedName name="HTML_Control" localSheetId="4" hidden="1">{"'Sheet1'!$L$16"}</definedName>
    <definedName name="HTML_Control" hidden="1">{"'Sheet1'!$L$16"}</definedName>
    <definedName name="HTML_Control1" localSheetId="4" hidden="1">{"'Sheet1'!$L$16"}</definedName>
    <definedName name="HTML_Control1"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rhrt" localSheetId="4" hidden="1">{"'Sheet1'!$L$16"}</definedName>
    <definedName name="htrhrt" hidden="1">{"'Sheet1'!$L$16"}</definedName>
    <definedName name="hu" localSheetId="4" hidden="1">{"'Sheet1'!$L$16"}</definedName>
    <definedName name="hu" hidden="1">{"'Sheet1'!$L$16"}</definedName>
    <definedName name="hung" localSheetId="4" hidden="1">{"'Sheet1'!$L$16"}</definedName>
    <definedName name="hung" hidden="1">{"'Sheet1'!$L$16"}</definedName>
    <definedName name="HUU" localSheetId="4" hidden="1">{"'Sheet1'!$L$16"}</definedName>
    <definedName name="HUU" hidden="1">{"'Sheet1'!$L$16"}</definedName>
    <definedName name="huy" localSheetId="4" hidden="1">{"'Sheet1'!$L$16"}</definedName>
    <definedName name="huy" hidden="1">{"'Sheet1'!$L$16"}</definedName>
    <definedName name="j" localSheetId="4" hidden="1">{"'Sheet1'!$L$16"}</definedName>
    <definedName name="j" hidden="1">{"'Sheet1'!$L$16"}</definedName>
    <definedName name="k" localSheetId="4" hidden="1">{"'Sheet1'!$L$16"}</definedName>
    <definedName name="k" hidden="1">{"'Sheet1'!$L$16"}</definedName>
    <definedName name="kjy" localSheetId="4" hidden="1">{"'Sheet1'!$L$16"}</definedName>
    <definedName name="kjy" hidden="1">{"'Sheet1'!$L$16"}</definedName>
    <definedName name="KLduonggiaods" localSheetId="4" hidden="1">{"'Sheet1'!$L$16"}</definedName>
    <definedName name="KLduonggiaods" hidden="1">{"'Sheet1'!$L$16"}</definedName>
    <definedName name="ksbn" localSheetId="4" hidden="1">{"'Sheet1'!$L$16"}</definedName>
    <definedName name="ksbn" hidden="1">{"'Sheet1'!$L$16"}</definedName>
    <definedName name="kshn" localSheetId="4" hidden="1">{"'Sheet1'!$L$16"}</definedName>
    <definedName name="kshn" hidden="1">{"'Sheet1'!$L$16"}</definedName>
    <definedName name="ksls" localSheetId="4" hidden="1">{"'Sheet1'!$L$16"}</definedName>
    <definedName name="ksls" hidden="1">{"'Sheet1'!$L$16"}</definedName>
    <definedName name="khac" localSheetId="4">2</definedName>
    <definedName name="Khac">#REF!</definedName>
    <definedName name="khla09" localSheetId="4" hidden="1">{"'Sheet1'!$L$16"}</definedName>
    <definedName name="khla09" hidden="1">{"'Sheet1'!$L$16"}</definedName>
    <definedName name="Khong_can_doi">#REF!</definedName>
    <definedName name="khongtruotgia" localSheetId="4" hidden="1">{"'Sheet1'!$L$16"}</definedName>
    <definedName name="khongtruotgia" hidden="1">{"'Sheet1'!$L$16"}</definedName>
    <definedName name="khvh09" localSheetId="4" hidden="1">{"'Sheet1'!$L$16"}</definedName>
    <definedName name="khvh09" hidden="1">{"'Sheet1'!$L$16"}</definedName>
    <definedName name="khvx09" localSheetId="4" hidden="1">{#N/A,#N/A,FALSE,"Chi tiÆt"}</definedName>
    <definedName name="khvx09" hidden="1">{#N/A,#N/A,FALSE,"Chi tiÆt"}</definedName>
    <definedName name="KHYt09" localSheetId="4" hidden="1">{"'Sheet1'!$L$16"}</definedName>
    <definedName name="KHYt09" hidden="1">{"'Sheet1'!$L$16"}</definedName>
    <definedName name="l" localSheetId="4" hidden="1">{"'Sheet1'!$L$16"}</definedName>
    <definedName name="l" hidden="1">{"'Sheet1'!$L$16"}</definedName>
    <definedName name="L63x6">5800</definedName>
    <definedName name="lan" localSheetId="4" hidden="1">{#N/A,#N/A,TRUE,"BT M200 da 10x20"}</definedName>
    <definedName name="lan" hidden="1">{#N/A,#N/A,TRUE,"BT M200 da 10x20"}</definedName>
    <definedName name="langson" localSheetId="4" hidden="1">{"'Sheet1'!$L$16"}</definedName>
    <definedName name="langson" hidden="1">{"'Sheet1'!$L$16"}</definedName>
    <definedName name="LBS_22">107800000</definedName>
    <definedName name="lk" localSheetId="4" hidden="1">#REF!</definedName>
    <definedName name="lk" hidden="1">#REF!</definedName>
    <definedName name="lồn" localSheetId="4" hidden="1">{"'Sheet1'!$L$16"}</definedName>
    <definedName name="lồn" hidden="1">{"'Sheet1'!$L$16"}</definedName>
    <definedName name="m" localSheetId="4" hidden="1">{"'Sheet1'!$L$16"}</definedName>
    <definedName name="m" hidden="1">{"'Sheet1'!$L$16"}</definedName>
    <definedName name="mo" localSheetId="4" hidden="1">{"'Sheet1'!$L$16"}</definedName>
    <definedName name="mo" hidden="1">{"'Sheet1'!$L$16"}</definedName>
    <definedName name="moi" localSheetId="4" hidden="1">{"'Sheet1'!$L$16"}</definedName>
    <definedName name="moi" hidden="1">{"'Sheet1'!$L$16"}</definedName>
    <definedName name="n" localSheetId="4" hidden="1">{"'Sheet1'!$L$16"}</definedName>
    <definedName name="n" hidden="1">{"'Sheet1'!$L$16"}</definedName>
    <definedName name="NQD">#REF!</definedName>
    <definedName name="NQQH">'[4]Dt 2001'!#REF!</definedName>
    <definedName name="NSNN">'[4]Dt 2001'!#REF!</definedName>
    <definedName name="NSTW" localSheetId="4" hidden="1">#REF!</definedName>
    <definedName name="NSTW" hidden="1">#REF!</definedName>
    <definedName name="ngu" localSheetId="4" hidden="1">{"'Sheet1'!$L$16"}</definedName>
    <definedName name="ngu" hidden="1">{"'Sheet1'!$L$16"}</definedName>
    <definedName name="NHANH2_CG4" localSheetId="4" hidden="1">{"'Sheet1'!$L$16"}</definedName>
    <definedName name="NHANH2_CG4" hidden="1">{"'Sheet1'!$L$16"}</definedName>
    <definedName name="o" localSheetId="4" hidden="1">{"'Sheet1'!$L$16"}</definedName>
    <definedName name="o" hidden="1">{"'Sheet1'!$L$16"}</definedName>
    <definedName name="OrderTable" localSheetId="4" hidden="1">#REF!</definedName>
    <definedName name="OrderTable" hidden="1">#REF!</definedName>
    <definedName name="PAIII_" localSheetId="4" hidden="1">{"'Sheet1'!$L$16"}</definedName>
    <definedName name="PAIII_" hidden="1">{"'Sheet1'!$L$16"}</definedName>
    <definedName name="PC">'[4]Dt 2001'!#REF!</definedName>
    <definedName name="PMS" localSheetId="4" hidden="1">{"'Sheet1'!$L$16"}</definedName>
    <definedName name="PMS" hidden="1">{"'Sheet1'!$L$16"}</definedName>
    <definedName name="_xlnm.Print_Area" localSheetId="4">'BS có mục tiêu'!$A$1:$G$34</definedName>
    <definedName name="_xlnm.Print_Area" localSheetId="2">Chi!$A$1:$R$48</definedName>
    <definedName name="_xlnm.Print_Area" localSheetId="3">'Quỹ Dự phòng'!$A$1:$F$50</definedName>
    <definedName name="_xlnm.Print_Area" localSheetId="5">'Sheet1 (2)'!$A$1:$N$21</definedName>
    <definedName name="_xlnm.Print_Area" localSheetId="0">'Thu '!$A$1:$J$97</definedName>
    <definedName name="_xlnm.Print_Area" localSheetId="1">'Thu xã'!$A$1:$K$20</definedName>
    <definedName name="_xlnm.Print_Area">#REF!</definedName>
    <definedName name="PRINT_AREA_MI">#REF!</definedName>
    <definedName name="_xlnm.Print_Titles" localSheetId="4">'BS có mục tiêu'!$8:$9</definedName>
    <definedName name="_xlnm.Print_Titles" localSheetId="2">Chi!$5:$8</definedName>
    <definedName name="_xlnm.Print_Titles" localSheetId="3">'Quỹ Dự phòng'!$7:$8</definedName>
    <definedName name="_xlnm.Print_Titles" localSheetId="0">'Thu '!$6:$8</definedName>
    <definedName name="ProdForm" localSheetId="4" hidden="1">#REF!</definedName>
    <definedName name="ProdForm" hidden="1">#REF!</definedName>
    <definedName name="Product" localSheetId="4" hidden="1">#REF!</definedName>
    <definedName name="Product" hidden="1">#REF!</definedName>
    <definedName name="Phan_cap">#REF!</definedName>
    <definedName name="Phi_le_phi">#REF!</definedName>
    <definedName name="rate">14000</definedName>
    <definedName name="RCArea" localSheetId="4" hidden="1">#REF!</definedName>
    <definedName name="RCArea" hidden="1">#REF!</definedName>
    <definedName name="S.dinh">640</definedName>
    <definedName name="sas" localSheetId="4" hidden="1">{"'Sheet1'!$L$16"}</definedName>
    <definedName name="sas" hidden="1">{"'Sheet1'!$L$16"}</definedName>
    <definedName name="sdbv" localSheetId="4" hidden="1">{"'Sheet1'!$L$16"}</definedName>
    <definedName name="sdbv" hidden="1">{"'Sheet1'!$L$16"}</definedName>
    <definedName name="sencount" hidden="1">2</definedName>
    <definedName name="Sosanh2" localSheetId="4" hidden="1">{"'Sheet1'!$L$16"}</definedName>
    <definedName name="Sosanh2" hidden="1">{"'Sheet1'!$L$16"}</definedName>
    <definedName name="Spanner_Auto_File">"C:\My Documents\tinh cdo.x2a"</definedName>
    <definedName name="SpecialPrice" localSheetId="4" hidden="1">#REF!</definedName>
    <definedName name="SpecialPrice" hidden="1">#REF!</definedName>
    <definedName name="SS" localSheetId="4" hidden="1">{"'Sheet1'!$L$16"}</definedName>
    <definedName name="SS" hidden="1">{"'Sheet1'!$L$16"}</definedName>
    <definedName name="t" localSheetId="4" hidden="1">{"'Sheet1'!$L$16"}</definedName>
    <definedName name="t" hidden="1">{"'Sheet1'!$L$16"}</definedName>
    <definedName name="T.3" localSheetId="4" hidden="1">{"'Sheet1'!$L$16"}</definedName>
    <definedName name="T.3" hidden="1">{"'Sheet1'!$L$16"}</definedName>
    <definedName name="Tang">100</definedName>
    <definedName name="TaxTV">10%</definedName>
    <definedName name="TaxXL">5%</definedName>
    <definedName name="tbl_ProdInfo" localSheetId="4" hidden="1">#REF!</definedName>
    <definedName name="tbl_ProdInfo" hidden="1">#REF!</definedName>
    <definedName name="Tiepdiama">9500</definedName>
    <definedName name="TPCP" localSheetId="4" hidden="1">#REF!</definedName>
    <definedName name="TPCP" hidden="1">#REF!</definedName>
    <definedName name="ttttt" localSheetId="4" hidden="1">{"'Sheet1'!$L$16"}</definedName>
    <definedName name="ttttt" hidden="1">{"'Sheet1'!$L$16"}</definedName>
    <definedName name="TTTTTTTTT" localSheetId="4" hidden="1">{"'Sheet1'!$L$16"}</definedName>
    <definedName name="TTTTTTTTT" hidden="1">{"'Sheet1'!$L$16"}</definedName>
    <definedName name="ttttttttttt" localSheetId="4" hidden="1">{"'Sheet1'!$L$16"}</definedName>
    <definedName name="ttttttttttt" hidden="1">{"'Sheet1'!$L$16"}</definedName>
    <definedName name="tttttttttttt" localSheetId="4" hidden="1">{"'Sheet1'!$L$16"}</definedName>
    <definedName name="tttttttttttt" hidden="1">{"'Sheet1'!$L$16"}</definedName>
    <definedName name="tuyennhanh" localSheetId="4" hidden="1">{"'Sheet1'!$L$16"}</definedName>
    <definedName name="tuyennhanh" hidden="1">{"'Sheet1'!$L$16"}</definedName>
    <definedName name="TW">#REF!</definedName>
    <definedName name="tytrong16so5nam">'[5]PLI CTrinh'!$CN$10</definedName>
    <definedName name="tha" localSheetId="4" hidden="1">{"'Sheet1'!$L$16"}</definedName>
    <definedName name="tha" hidden="1">{"'Sheet1'!$L$16"}</definedName>
    <definedName name="thai" localSheetId="4" hidden="1">{"'Sheet1'!$L$16"}</definedName>
    <definedName name="thai" hidden="1">{"'Sheet1'!$L$16"}</definedName>
    <definedName name="thang10" localSheetId="4" hidden="1">{"'Sheet1'!$L$16"}</definedName>
    <definedName name="thang10" hidden="1">{"'Sheet1'!$L$16"}</definedName>
    <definedName name="thanh" localSheetId="4" hidden="1">{"'Sheet1'!$L$16"}</definedName>
    <definedName name="thanh" hidden="1">{"'Sheet1'!$L$16"}</definedName>
    <definedName name="thepma">10500</definedName>
    <definedName name="thu" localSheetId="4" hidden="1">{"'Sheet1'!$L$16"}</definedName>
    <definedName name="thu" hidden="1">{"'Sheet1'!$L$16"}</definedName>
    <definedName name="thue">6</definedName>
    <definedName name="thuy" localSheetId="4" hidden="1">{"'Sheet1'!$L$16"}</definedName>
    <definedName name="thuy" hidden="1">{"'Sheet1'!$L$16"}</definedName>
    <definedName name="u" localSheetId="4" hidden="1">{"'Sheet1'!$L$16"}</definedName>
    <definedName name="u" hidden="1">{"'Sheet1'!$L$16"}</definedName>
    <definedName name="ư" localSheetId="4" hidden="1">{"'Sheet1'!$L$16"}</definedName>
    <definedName name="ư" hidden="1">{"'Sheet1'!$L$16"}</definedName>
    <definedName name="ươpkhgbvcxz" localSheetId="4" hidden="1">{"'Sheet1'!$L$16"}</definedName>
    <definedName name="ươpkhgbvcxz" hidden="1">{"'Sheet1'!$L$16"}</definedName>
    <definedName name="v" localSheetId="4" hidden="1">{"'Sheet1'!$L$16"}</definedName>
    <definedName name="v" hidden="1">{"'Sheet1'!$L$16"}</definedName>
    <definedName name="VAÄT_LIEÄU">"nhandongia"</definedName>
    <definedName name="VATM" localSheetId="4" hidden="1">{"'Sheet1'!$L$16"}</definedName>
    <definedName name="VATM" hidden="1">{"'Sheet1'!$L$16"}</definedName>
    <definedName name="vcoto" localSheetId="4" hidden="1">{"'Sheet1'!$L$16"}</definedName>
    <definedName name="vcoto" hidden="1">{"'Sheet1'!$L$16"}</definedName>
    <definedName name="VH" localSheetId="4" hidden="1">{"'Sheet1'!$L$16"}</definedName>
    <definedName name="VH" hidden="1">{"'Sheet1'!$L$16"}</definedName>
    <definedName name="Viet" localSheetId="4" hidden="1">{"'Sheet1'!$L$16"}</definedName>
    <definedName name="Viet" hidden="1">{"'Sheet1'!$L$16"}</definedName>
    <definedName name="vlct" localSheetId="4" hidden="1">{"'Sheet1'!$L$16"}</definedName>
    <definedName name="vlct" hidden="1">{"'Sheet1'!$L$16"}</definedName>
    <definedName name="WIRE1">5</definedName>
    <definedName name="wrn.aaa." localSheetId="4" hidden="1">{#N/A,#N/A,FALSE,"Sheet1";#N/A,#N/A,FALSE,"Sheet1";#N/A,#N/A,FALSE,"Sheet1"}</definedName>
    <definedName name="wrn.aaa." hidden="1">{#N/A,#N/A,FALSE,"Sheet1";#N/A,#N/A,FALSE,"Sheet1";#N/A,#N/A,FALSE,"Sheet1"}</definedName>
    <definedName name="wrn.aaa.1" localSheetId="4" hidden="1">{#N/A,#N/A,FALSE,"Sheet1";#N/A,#N/A,FALSE,"Sheet1";#N/A,#N/A,FALSE,"Sheet1"}</definedName>
    <definedName name="wrn.aaa.1" hidden="1">{#N/A,#N/A,FALSE,"Sheet1";#N/A,#N/A,FALSE,"Sheet1";#N/A,#N/A,FALSE,"Sheet1"}</definedName>
    <definedName name="wrn.Bang._.ke._.nhan._.hang." localSheetId="4" hidden="1">{#N/A,#N/A,FALSE,"Ke khai NH"}</definedName>
    <definedName name="wrn.Bang._.ke._.nhan._.hang." hidden="1">{#N/A,#N/A,FALSE,"Ke khai NH"}</definedName>
    <definedName name="wrn.cong." localSheetId="4" hidden="1">{#N/A,#N/A,FALSE,"Sheet1"}</definedName>
    <definedName name="wrn.cong." hidden="1">{#N/A,#N/A,FALSE,"Sheet1"}</definedName>
    <definedName name="wrn.Che._.do._.duoc._.huong." localSheetId="4" hidden="1">{#N/A,#N/A,FALSE,"BN (2)"}</definedName>
    <definedName name="wrn.Che._.do._.duoc._.huong." hidden="1">{#N/A,#N/A,FALSE,"BN (2)"}</definedName>
    <definedName name="wrn.chi._.tiÆt." localSheetId="4" hidden="1">{#N/A,#N/A,FALSE,"Chi tiÆt"}</definedName>
    <definedName name="wrn.chi._.tiÆt." hidden="1">{#N/A,#N/A,FALSE,"Chi tiÆt"}</definedName>
    <definedName name="wrn.Giáy._.bao._.no." localSheetId="4" hidden="1">{#N/A,#N/A,FALSE,"BN"}</definedName>
    <definedName name="wrn.Giáy._.bao._.no." hidden="1">{#N/A,#N/A,FALSE,"BN"}</definedName>
    <definedName name="wrn.Report." localSheetId="4"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4" hidden="1">{#N/A,#N/A,TRUE,"BT M200 da 10x20"}</definedName>
    <definedName name="wrn.vd." hidden="1">{#N/A,#N/A,TRUE,"BT M200 da 10x20"}</definedName>
    <definedName name="wrnf.report" localSheetId="4"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BCNCKT">5600</definedName>
    <definedName name="XCCT">0.5</definedName>
    <definedName name="XDCB" localSheetId="4" hidden="1">{"'Sheet1'!$L$16"}</definedName>
    <definedName name="XDCB" hidden="1">{"'Sheet1'!$L$16"}</definedName>
    <definedName name="xls" localSheetId="4" hidden="1">{"'Sheet1'!$L$16"}</definedName>
    <definedName name="xls" hidden="1">{"'Sheet1'!$L$16"}</definedName>
    <definedName name="xlttbninh" localSheetId="4" hidden="1">{"'Sheet1'!$L$16"}</definedName>
    <definedName name="xlttbninh" hidden="1">{"'Sheet1'!$L$16"}</definedName>
    <definedName name="XTKKTTC">7500</definedName>
    <definedName name="z" localSheetId="4" hidden="1">{"'Sheet1'!$L$16"}</definedName>
    <definedName name="z" hidden="1">{"'Sheet1'!$L$16"}</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21" i="5" l="1"/>
  <c r="K81" i="1"/>
  <c r="P10" i="5" l="1"/>
  <c r="N16" i="5"/>
  <c r="F41" i="6"/>
  <c r="G79" i="1" l="1"/>
  <c r="G80" i="1"/>
  <c r="I23" i="1"/>
  <c r="H25" i="1"/>
  <c r="H30" i="1"/>
  <c r="I30" i="1"/>
  <c r="H31" i="1"/>
  <c r="H17" i="1"/>
  <c r="H15" i="1"/>
  <c r="I17" i="1"/>
  <c r="J17" i="1"/>
  <c r="G53" i="1"/>
  <c r="G13" i="1"/>
  <c r="G21" i="1"/>
  <c r="G17" i="1" s="1"/>
  <c r="H75" i="1" l="1"/>
  <c r="I75" i="1"/>
  <c r="J75" i="1"/>
  <c r="H76" i="1"/>
  <c r="I76" i="1"/>
  <c r="J76" i="1"/>
  <c r="F74" i="1"/>
  <c r="G74" i="1"/>
  <c r="E75" i="1"/>
  <c r="E74" i="1" s="1"/>
  <c r="E76" i="1"/>
  <c r="D74" i="1"/>
  <c r="C74" i="1"/>
  <c r="C73" i="1" s="1"/>
  <c r="D33" i="5"/>
  <c r="K8" i="10"/>
  <c r="F18" i="6"/>
  <c r="F13" i="6"/>
  <c r="F10" i="6"/>
  <c r="P45" i="5"/>
  <c r="R45" i="5"/>
  <c r="R44" i="5"/>
  <c r="P44" i="5"/>
  <c r="R43" i="5"/>
  <c r="P43" i="5"/>
  <c r="P41" i="5"/>
  <c r="R41" i="5"/>
  <c r="R25" i="5"/>
  <c r="P25" i="5"/>
  <c r="R24" i="5"/>
  <c r="P24" i="5"/>
  <c r="R23" i="5"/>
  <c r="P23" i="5"/>
  <c r="R19" i="5"/>
  <c r="P19" i="5"/>
  <c r="P18" i="5"/>
  <c r="R17" i="5"/>
  <c r="Q17" i="5"/>
  <c r="R15" i="5"/>
  <c r="Q15" i="5"/>
  <c r="P15" i="5"/>
  <c r="R14" i="5"/>
  <c r="Q14" i="5"/>
  <c r="R13" i="5"/>
  <c r="Q13" i="5"/>
  <c r="P13" i="5"/>
  <c r="F17" i="6" l="1"/>
  <c r="F49" i="6"/>
  <c r="F48" i="6"/>
  <c r="F9" i="6"/>
  <c r="M16" i="5"/>
  <c r="M14" i="5"/>
  <c r="M15" i="5"/>
  <c r="M17" i="5"/>
  <c r="M18" i="5"/>
  <c r="M19" i="5"/>
  <c r="M13" i="5"/>
  <c r="F19" i="5"/>
  <c r="E16" i="5"/>
  <c r="J14" i="5"/>
  <c r="J15" i="5"/>
  <c r="J16" i="5"/>
  <c r="J17" i="5"/>
  <c r="J18" i="5"/>
  <c r="J19" i="5"/>
  <c r="J13" i="5"/>
  <c r="I39" i="5"/>
  <c r="E17" i="14"/>
  <c r="F11" i="14"/>
  <c r="G11" i="14"/>
  <c r="E27" i="14"/>
  <c r="E26" i="14"/>
  <c r="F46" i="6" l="1"/>
  <c r="R16" i="5"/>
  <c r="Q16" i="5"/>
  <c r="P16" i="5"/>
  <c r="I22" i="14"/>
  <c r="I14" i="14"/>
  <c r="I13" i="14"/>
  <c r="E30" i="14" l="1"/>
  <c r="E31" i="14"/>
  <c r="E32" i="14"/>
  <c r="E13" i="14"/>
  <c r="E14" i="14"/>
  <c r="E15" i="14"/>
  <c r="E16" i="14"/>
  <c r="E18" i="14"/>
  <c r="E19" i="14"/>
  <c r="E20" i="14"/>
  <c r="E21" i="14"/>
  <c r="E22" i="14"/>
  <c r="E23" i="14"/>
  <c r="E24" i="14"/>
  <c r="E25" i="14"/>
  <c r="E12" i="14"/>
  <c r="E11" i="14" s="1"/>
  <c r="F29" i="14"/>
  <c r="E29" i="14" s="1"/>
  <c r="E28" i="14" l="1"/>
  <c r="E10" i="14" s="1"/>
  <c r="F28" i="14"/>
  <c r="F10" i="14" l="1"/>
  <c r="G28" i="14"/>
  <c r="G10" i="14" l="1"/>
  <c r="G46" i="5"/>
  <c r="G19" i="5"/>
  <c r="G37" i="5"/>
  <c r="G27" i="5" s="1"/>
  <c r="G16" i="5"/>
  <c r="I27" i="5"/>
  <c r="K27" i="5"/>
  <c r="L27" i="5"/>
  <c r="N27" i="5"/>
  <c r="M45" i="5"/>
  <c r="J45" i="5"/>
  <c r="F45" i="5"/>
  <c r="D45" i="5" s="1"/>
  <c r="M44" i="5"/>
  <c r="J44" i="5"/>
  <c r="F44" i="5"/>
  <c r="D44" i="5" s="1"/>
  <c r="O43" i="5"/>
  <c r="O41" i="5" s="1"/>
  <c r="N43" i="5"/>
  <c r="L43" i="5"/>
  <c r="L41" i="5" s="1"/>
  <c r="K43" i="5"/>
  <c r="K41" i="5" s="1"/>
  <c r="I43" i="5"/>
  <c r="H43" i="5"/>
  <c r="H41" i="5" s="1"/>
  <c r="G43" i="5"/>
  <c r="G41" i="5" s="1"/>
  <c r="E43" i="5"/>
  <c r="E41" i="5" s="1"/>
  <c r="C43" i="5"/>
  <c r="C41" i="5" s="1"/>
  <c r="S42" i="5"/>
  <c r="N42" i="5"/>
  <c r="M42" i="5" s="1"/>
  <c r="J42" i="5"/>
  <c r="F42" i="5"/>
  <c r="D42" i="5" s="1"/>
  <c r="I41" i="5"/>
  <c r="E23" i="5"/>
  <c r="E21" i="5" s="1"/>
  <c r="G23" i="5"/>
  <c r="G21" i="5" s="1"/>
  <c r="H23" i="5"/>
  <c r="H21" i="5" s="1"/>
  <c r="I23" i="5"/>
  <c r="I21" i="5" s="1"/>
  <c r="K23" i="5"/>
  <c r="K21" i="5" s="1"/>
  <c r="L23" i="5"/>
  <c r="L21" i="5" s="1"/>
  <c r="N23" i="5"/>
  <c r="O23" i="5"/>
  <c r="O21" i="5" s="1"/>
  <c r="F14" i="5"/>
  <c r="F15" i="5"/>
  <c r="F16" i="5"/>
  <c r="F17" i="5"/>
  <c r="D17" i="5" s="1"/>
  <c r="F18" i="5"/>
  <c r="F13" i="5"/>
  <c r="C16" i="5"/>
  <c r="J43" i="5" l="1"/>
  <c r="K26" i="5"/>
  <c r="I26" i="5"/>
  <c r="G26" i="5"/>
  <c r="J41" i="5"/>
  <c r="L26" i="5"/>
  <c r="D43" i="5"/>
  <c r="D41" i="5" s="1"/>
  <c r="N41" i="5"/>
  <c r="N26" i="5" s="1"/>
  <c r="M43" i="5"/>
  <c r="M41" i="5" s="1"/>
  <c r="F43" i="5"/>
  <c r="F41" i="5" s="1"/>
  <c r="D16" i="5"/>
  <c r="D14" i="5"/>
  <c r="D15" i="5"/>
  <c r="D19" i="5"/>
  <c r="F12" i="5"/>
  <c r="G12" i="5"/>
  <c r="G11" i="5" s="1"/>
  <c r="G10" i="5" s="1"/>
  <c r="H12" i="5"/>
  <c r="H11" i="5" s="1"/>
  <c r="H10" i="5" s="1"/>
  <c r="I12" i="5"/>
  <c r="I11" i="5" s="1"/>
  <c r="I10" i="5" s="1"/>
  <c r="J12" i="5"/>
  <c r="K12" i="5"/>
  <c r="K11" i="5" s="1"/>
  <c r="K10" i="5" s="1"/>
  <c r="L12" i="5"/>
  <c r="L11" i="5" s="1"/>
  <c r="L10" i="5" s="1"/>
  <c r="L9" i="5" s="1"/>
  <c r="M12" i="5"/>
  <c r="N12" i="5"/>
  <c r="O12" i="5"/>
  <c r="O11" i="5" s="1"/>
  <c r="O10" i="5" s="1"/>
  <c r="C12" i="5"/>
  <c r="C11" i="5" s="1"/>
  <c r="G51" i="1"/>
  <c r="F30" i="5"/>
  <c r="F31" i="5"/>
  <c r="D31" i="5" s="1"/>
  <c r="F32" i="5"/>
  <c r="F33" i="5"/>
  <c r="F34" i="5"/>
  <c r="F35" i="5"/>
  <c r="F36" i="5"/>
  <c r="F37" i="5"/>
  <c r="F38" i="5"/>
  <c r="F39" i="5"/>
  <c r="F46" i="5"/>
  <c r="F47" i="5"/>
  <c r="D47" i="5" s="1"/>
  <c r="F29" i="5"/>
  <c r="F28" i="5"/>
  <c r="F20" i="5"/>
  <c r="D20" i="5" s="1"/>
  <c r="F22" i="5"/>
  <c r="F24" i="5"/>
  <c r="F25" i="5"/>
  <c r="D25" i="5" s="1"/>
  <c r="E46" i="5"/>
  <c r="E40" i="5"/>
  <c r="E39" i="5"/>
  <c r="E38" i="5"/>
  <c r="E37" i="5"/>
  <c r="E36" i="5"/>
  <c r="E35" i="5"/>
  <c r="E34" i="5"/>
  <c r="E33" i="5"/>
  <c r="E32" i="5"/>
  <c r="E30" i="5"/>
  <c r="E29" i="5"/>
  <c r="E28" i="5"/>
  <c r="P12" i="5" l="1"/>
  <c r="Q12" i="5"/>
  <c r="R12" i="5"/>
  <c r="K9" i="5"/>
  <c r="I9" i="5"/>
  <c r="G9" i="5"/>
  <c r="F52" i="5" s="1"/>
  <c r="F54" i="5" s="1"/>
  <c r="E27" i="5"/>
  <c r="E26" i="5" s="1"/>
  <c r="D22" i="5"/>
  <c r="D24" i="5"/>
  <c r="D23" i="5" s="1"/>
  <c r="F23" i="5"/>
  <c r="F21" i="5" s="1"/>
  <c r="F11" i="5"/>
  <c r="E12" i="5"/>
  <c r="E11" i="5" s="1"/>
  <c r="E10" i="5" s="1"/>
  <c r="D13" i="5"/>
  <c r="D12" i="5" s="1"/>
  <c r="D11" i="5" s="1"/>
  <c r="D29" i="5"/>
  <c r="D28" i="5"/>
  <c r="D35" i="5"/>
  <c r="D39" i="5"/>
  <c r="D32" i="5"/>
  <c r="D36" i="5"/>
  <c r="D34" i="5"/>
  <c r="D30" i="5"/>
  <c r="D46" i="5"/>
  <c r="D37" i="5"/>
  <c r="C33" i="5"/>
  <c r="E9" i="5" l="1"/>
  <c r="F10" i="5"/>
  <c r="D21" i="5"/>
  <c r="D10" i="5"/>
  <c r="C30" i="5"/>
  <c r="C38" i="5"/>
  <c r="C37" i="5"/>
  <c r="C34" i="5"/>
  <c r="C36" i="5"/>
  <c r="C27" i="5" l="1"/>
  <c r="C26" i="5" s="1"/>
  <c r="K9" i="10"/>
  <c r="N9" i="10" s="1"/>
  <c r="K10" i="10"/>
  <c r="N10" i="10" s="1"/>
  <c r="K11" i="10"/>
  <c r="N11" i="10" s="1"/>
  <c r="K12" i="10"/>
  <c r="K13" i="10"/>
  <c r="N13" i="10" s="1"/>
  <c r="K14" i="10"/>
  <c r="K15" i="10"/>
  <c r="N15" i="10" s="1"/>
  <c r="K16" i="10"/>
  <c r="K17" i="10"/>
  <c r="K18" i="10"/>
  <c r="K19" i="10"/>
  <c r="N19" i="10" s="1"/>
  <c r="L8" i="10"/>
  <c r="M8" i="10"/>
  <c r="N8" i="10"/>
  <c r="L9" i="10"/>
  <c r="M9" i="10"/>
  <c r="L10" i="10"/>
  <c r="M10" i="10"/>
  <c r="L11" i="10"/>
  <c r="M11" i="10"/>
  <c r="L12" i="10"/>
  <c r="L13" i="10"/>
  <c r="M13" i="10"/>
  <c r="L14" i="10"/>
  <c r="L15" i="10"/>
  <c r="L16" i="10"/>
  <c r="L17" i="10"/>
  <c r="L18" i="10"/>
  <c r="L19" i="10"/>
  <c r="H9" i="10"/>
  <c r="H10" i="10"/>
  <c r="H11" i="10"/>
  <c r="H12" i="10"/>
  <c r="H13" i="10"/>
  <c r="H14" i="10"/>
  <c r="H15" i="10"/>
  <c r="H16" i="10"/>
  <c r="H17" i="10"/>
  <c r="H18" i="10"/>
  <c r="H19" i="10"/>
  <c r="H8" i="10"/>
  <c r="E9" i="10"/>
  <c r="E10" i="10"/>
  <c r="E11" i="10"/>
  <c r="E12" i="10"/>
  <c r="E13" i="10"/>
  <c r="E14" i="10"/>
  <c r="E15" i="10"/>
  <c r="E16" i="10"/>
  <c r="E17" i="10"/>
  <c r="E18" i="10"/>
  <c r="E19" i="10"/>
  <c r="E8" i="10"/>
  <c r="K20" i="11"/>
  <c r="G20" i="11"/>
  <c r="C20" i="11"/>
  <c r="K19" i="11"/>
  <c r="G19" i="11"/>
  <c r="C19" i="11"/>
  <c r="K18" i="11"/>
  <c r="G18" i="11"/>
  <c r="C18" i="11"/>
  <c r="K17" i="11"/>
  <c r="G17" i="11"/>
  <c r="C17" i="11"/>
  <c r="K16" i="11"/>
  <c r="G16" i="11"/>
  <c r="C16" i="11"/>
  <c r="K15" i="11"/>
  <c r="G15" i="11"/>
  <c r="C15" i="11"/>
  <c r="K14" i="11"/>
  <c r="G14" i="11"/>
  <c r="C14" i="11"/>
  <c r="K13" i="11"/>
  <c r="G13" i="11"/>
  <c r="C13" i="11"/>
  <c r="K12" i="11"/>
  <c r="G12" i="11"/>
  <c r="C12" i="11"/>
  <c r="K11" i="11"/>
  <c r="G11" i="11"/>
  <c r="C11" i="11"/>
  <c r="K10" i="11"/>
  <c r="G10" i="11"/>
  <c r="C10" i="11"/>
  <c r="K9" i="11"/>
  <c r="G9" i="11"/>
  <c r="C9" i="11"/>
  <c r="N8" i="11"/>
  <c r="M8" i="11"/>
  <c r="L8" i="11"/>
  <c r="K8" i="11"/>
  <c r="J8" i="11"/>
  <c r="I8" i="11"/>
  <c r="H8" i="11"/>
  <c r="G8" i="11"/>
  <c r="F8" i="11"/>
  <c r="E8" i="11"/>
  <c r="D8" i="11"/>
  <c r="C8" i="11"/>
  <c r="N18" i="10" l="1"/>
  <c r="N14" i="10"/>
  <c r="N17" i="10"/>
  <c r="N16" i="10"/>
  <c r="N12" i="10"/>
  <c r="C7" i="10"/>
  <c r="D7" i="10"/>
  <c r="E7" i="10"/>
  <c r="F7" i="10"/>
  <c r="G7" i="10"/>
  <c r="H7" i="10"/>
  <c r="I7" i="10"/>
  <c r="L7" i="10" s="1"/>
  <c r="J7" i="10"/>
  <c r="K7" i="10"/>
  <c r="H80" i="1"/>
  <c r="J84" i="1"/>
  <c r="I84" i="1"/>
  <c r="H84" i="1"/>
  <c r="H83" i="1"/>
  <c r="E80" i="1"/>
  <c r="D80" i="1"/>
  <c r="E83" i="1"/>
  <c r="F83" i="1"/>
  <c r="G83" i="1"/>
  <c r="J83" i="1" s="1"/>
  <c r="F79" i="1"/>
  <c r="C83" i="1"/>
  <c r="C79" i="1"/>
  <c r="J71" i="1"/>
  <c r="I71" i="1"/>
  <c r="G15" i="1"/>
  <c r="N7" i="10" l="1"/>
  <c r="M7" i="10"/>
  <c r="J80" i="1"/>
  <c r="I80" i="1"/>
  <c r="H79" i="1"/>
  <c r="G89" i="1" l="1"/>
  <c r="G90" i="1"/>
  <c r="G93" i="1"/>
  <c r="G92" i="1"/>
  <c r="D88" i="1" l="1"/>
  <c r="E88" i="1"/>
  <c r="F88" i="1"/>
  <c r="G88" i="1"/>
  <c r="C88" i="1"/>
  <c r="H89" i="1"/>
  <c r="F24" i="1"/>
  <c r="F45" i="1"/>
  <c r="F37" i="1"/>
  <c r="D81" i="1"/>
  <c r="D83" i="1" s="1"/>
  <c r="I83" i="1" s="1"/>
  <c r="E77" i="1"/>
  <c r="J13" i="1"/>
  <c r="I13" i="1"/>
  <c r="I18" i="1"/>
  <c r="I20" i="1"/>
  <c r="I31" i="1"/>
  <c r="I32" i="1"/>
  <c r="I33" i="1"/>
  <c r="I36" i="1"/>
  <c r="I38" i="1"/>
  <c r="I39" i="1"/>
  <c r="I48" i="1"/>
  <c r="I49" i="1"/>
  <c r="I50" i="1"/>
  <c r="I55" i="1"/>
  <c r="I60" i="1"/>
  <c r="I63" i="1"/>
  <c r="I66" i="1"/>
  <c r="I67" i="1"/>
  <c r="I81" i="1"/>
  <c r="I86" i="1"/>
  <c r="D77" i="1" l="1"/>
  <c r="E79" i="1"/>
  <c r="J79" i="1" s="1"/>
  <c r="D87" i="1"/>
  <c r="F21" i="1"/>
  <c r="H88" i="1"/>
  <c r="H93" i="1"/>
  <c r="H92" i="1"/>
  <c r="H87" i="1"/>
  <c r="H86" i="1"/>
  <c r="H81" i="1"/>
  <c r="H77" i="1"/>
  <c r="H71" i="1"/>
  <c r="H70" i="1"/>
  <c r="H69" i="1"/>
  <c r="H68" i="1"/>
  <c r="H66" i="1"/>
  <c r="H64" i="1"/>
  <c r="H63" i="1"/>
  <c r="H60" i="1"/>
  <c r="H57" i="1"/>
  <c r="H55" i="1"/>
  <c r="H51" i="1"/>
  <c r="H50" i="1"/>
  <c r="H49" i="1"/>
  <c r="H48" i="1"/>
  <c r="H45" i="1"/>
  <c r="H44" i="1"/>
  <c r="H43" i="1"/>
  <c r="H41" i="1"/>
  <c r="H39" i="1"/>
  <c r="H38" i="1"/>
  <c r="H36" i="1"/>
  <c r="H33" i="1"/>
  <c r="H32" i="1"/>
  <c r="H28" i="1"/>
  <c r="H23" i="1"/>
  <c r="H20" i="1"/>
  <c r="H18" i="1"/>
  <c r="H13" i="1"/>
  <c r="D59" i="1"/>
  <c r="D65" i="1"/>
  <c r="D62" i="1"/>
  <c r="D45" i="1"/>
  <c r="I45" i="1" s="1"/>
  <c r="D44" i="1"/>
  <c r="I44" i="1" s="1"/>
  <c r="D43" i="1"/>
  <c r="I43" i="1" s="1"/>
  <c r="E42" i="1"/>
  <c r="I77" i="1" l="1"/>
  <c r="D79" i="1"/>
  <c r="I79" i="1" s="1"/>
  <c r="I87" i="1"/>
  <c r="D85" i="1"/>
  <c r="D38" i="5" l="1"/>
  <c r="S10" i="5" l="1"/>
  <c r="S11" i="5" l="1"/>
  <c r="F42" i="1" l="1"/>
  <c r="G42" i="1"/>
  <c r="E87" i="1"/>
  <c r="E85" i="1" s="1"/>
  <c r="E62" i="1"/>
  <c r="J51" i="1"/>
  <c r="C58" i="1" l="1"/>
  <c r="H58" i="1" s="1"/>
  <c r="C24" i="1"/>
  <c r="H24" i="1" s="1"/>
  <c r="C37" i="1"/>
  <c r="H37" i="1" s="1"/>
  <c r="O27" i="5" l="1"/>
  <c r="O26" i="5" s="1"/>
  <c r="O9" i="5" s="1"/>
  <c r="N22" i="5" l="1"/>
  <c r="N21" i="5" s="1"/>
  <c r="J28" i="5" l="1"/>
  <c r="J86" i="1" l="1"/>
  <c r="J81" i="1"/>
  <c r="J67" i="1"/>
  <c r="J66" i="1"/>
  <c r="J63" i="1"/>
  <c r="J55" i="1"/>
  <c r="J49" i="1"/>
  <c r="J50" i="1"/>
  <c r="J48" i="1"/>
  <c r="J45" i="1"/>
  <c r="J44" i="1"/>
  <c r="J43" i="1"/>
  <c r="J39" i="1"/>
  <c r="J38" i="1"/>
  <c r="J37" i="1"/>
  <c r="J36" i="1"/>
  <c r="J32" i="1"/>
  <c r="J33" i="1"/>
  <c r="J31" i="1"/>
  <c r="J23" i="1"/>
  <c r="J20" i="1"/>
  <c r="J18" i="1"/>
  <c r="J87" i="1" l="1"/>
  <c r="J77" i="1"/>
  <c r="D37" i="1" l="1"/>
  <c r="I37" i="1" s="1"/>
  <c r="N20" i="5" l="1"/>
  <c r="N11" i="5" s="1"/>
  <c r="N10" i="5" s="1"/>
  <c r="N9" i="5" s="1"/>
  <c r="G62" i="1"/>
  <c r="I62" i="1" l="1"/>
  <c r="J62" i="1"/>
  <c r="M47" i="5" l="1"/>
  <c r="M40" i="5"/>
  <c r="M39" i="5"/>
  <c r="M37" i="5"/>
  <c r="M36" i="5"/>
  <c r="M35" i="5"/>
  <c r="M34" i="5"/>
  <c r="M33" i="5"/>
  <c r="M32" i="5"/>
  <c r="M31" i="5"/>
  <c r="M30" i="5"/>
  <c r="M29" i="5"/>
  <c r="M28" i="5"/>
  <c r="M25" i="5"/>
  <c r="M24" i="5"/>
  <c r="M22" i="5"/>
  <c r="M20" i="5"/>
  <c r="M11" i="5" s="1"/>
  <c r="Q28" i="5" l="1"/>
  <c r="P28" i="5"/>
  <c r="R28" i="5"/>
  <c r="P40" i="5"/>
  <c r="Q40" i="5"/>
  <c r="P39" i="5"/>
  <c r="Q39" i="5"/>
  <c r="R39" i="5"/>
  <c r="R37" i="5"/>
  <c r="P37" i="5"/>
  <c r="Q37" i="5"/>
  <c r="P36" i="5"/>
  <c r="Q36" i="5"/>
  <c r="R36" i="5"/>
  <c r="P35" i="5"/>
  <c r="Q35" i="5"/>
  <c r="R35" i="5"/>
  <c r="P34" i="5"/>
  <c r="Q34" i="5"/>
  <c r="R34" i="5"/>
  <c r="Q33" i="5"/>
  <c r="R33" i="5"/>
  <c r="P33" i="5"/>
  <c r="R32" i="5"/>
  <c r="P32" i="5"/>
  <c r="Q32" i="5"/>
  <c r="P31" i="5"/>
  <c r="Q31" i="5"/>
  <c r="R31" i="5"/>
  <c r="Q30" i="5"/>
  <c r="R30" i="5"/>
  <c r="P30" i="5"/>
  <c r="P29" i="5"/>
  <c r="Q29" i="5"/>
  <c r="R29" i="5"/>
  <c r="P11" i="5"/>
  <c r="R11" i="5"/>
  <c r="Q11" i="5"/>
  <c r="M23" i="5"/>
  <c r="M21" i="5" s="1"/>
  <c r="H21" i="1"/>
  <c r="I21" i="1"/>
  <c r="M38" i="5"/>
  <c r="P38" i="5" l="1"/>
  <c r="Q38" i="5"/>
  <c r="R38" i="5"/>
  <c r="M27" i="5"/>
  <c r="R21" i="5"/>
  <c r="M10" i="5"/>
  <c r="F91" i="1"/>
  <c r="F85" i="1" s="1"/>
  <c r="G91" i="1"/>
  <c r="G85" i="1" s="1"/>
  <c r="C91" i="1"/>
  <c r="C85" i="1" s="1"/>
  <c r="G65" i="1"/>
  <c r="F62" i="1"/>
  <c r="F56" i="1"/>
  <c r="G56" i="1"/>
  <c r="F53" i="1"/>
  <c r="F34" i="1"/>
  <c r="F30" i="1" s="1"/>
  <c r="G34" i="1"/>
  <c r="F17" i="1"/>
  <c r="C56" i="1"/>
  <c r="D56" i="1"/>
  <c r="D53" i="1"/>
  <c r="C65" i="1"/>
  <c r="C62" i="1"/>
  <c r="H62" i="1" s="1"/>
  <c r="C59" i="1"/>
  <c r="C53" i="1"/>
  <c r="C46" i="1"/>
  <c r="C42" i="1"/>
  <c r="C30" i="1"/>
  <c r="C25" i="1"/>
  <c r="C17" i="1"/>
  <c r="C12" i="1"/>
  <c r="F59" i="1"/>
  <c r="G59" i="1"/>
  <c r="F46" i="1"/>
  <c r="G46" i="1"/>
  <c r="F40" i="1"/>
  <c r="F25" i="1"/>
  <c r="G25" i="1"/>
  <c r="F12" i="1"/>
  <c r="G12" i="1"/>
  <c r="D46" i="1"/>
  <c r="D30" i="1"/>
  <c r="D25" i="1"/>
  <c r="D17" i="1"/>
  <c r="D12" i="1"/>
  <c r="E65" i="1"/>
  <c r="E56" i="1"/>
  <c r="E53" i="1"/>
  <c r="E46" i="1"/>
  <c r="E40" i="1"/>
  <c r="E34" i="1"/>
  <c r="E30" i="1" s="1"/>
  <c r="E25" i="1"/>
  <c r="E21" i="1"/>
  <c r="J21" i="1" s="1"/>
  <c r="E12" i="1"/>
  <c r="M26" i="5" l="1"/>
  <c r="Q27" i="5"/>
  <c r="P27" i="5"/>
  <c r="Q10" i="5"/>
  <c r="R10" i="5"/>
  <c r="M9" i="5"/>
  <c r="I74" i="1"/>
  <c r="H34" i="1"/>
  <c r="I34" i="1"/>
  <c r="C40" i="1"/>
  <c r="H42" i="1"/>
  <c r="H46" i="1"/>
  <c r="I46" i="1"/>
  <c r="H91" i="1"/>
  <c r="I53" i="1"/>
  <c r="H53" i="1"/>
  <c r="H56" i="1"/>
  <c r="H12" i="1"/>
  <c r="I12" i="1"/>
  <c r="H59" i="1"/>
  <c r="I59" i="1"/>
  <c r="H74" i="1"/>
  <c r="H65" i="1"/>
  <c r="I65" i="1"/>
  <c r="C52" i="1"/>
  <c r="J12" i="1"/>
  <c r="J46" i="1"/>
  <c r="J34" i="1"/>
  <c r="J53" i="1"/>
  <c r="J65" i="1"/>
  <c r="J42" i="1"/>
  <c r="F73" i="1"/>
  <c r="D52" i="1"/>
  <c r="G40" i="1"/>
  <c r="J60" i="1"/>
  <c r="E17" i="1"/>
  <c r="G30" i="1"/>
  <c r="F52" i="1"/>
  <c r="F11" i="1" s="1"/>
  <c r="E73" i="1"/>
  <c r="G52" i="1"/>
  <c r="D73" i="1"/>
  <c r="E52" i="1"/>
  <c r="P26" i="5" l="1"/>
  <c r="Q26" i="5"/>
  <c r="P9" i="5"/>
  <c r="Q9" i="5"/>
  <c r="C11" i="1"/>
  <c r="C10" i="1" s="1"/>
  <c r="C94" i="1" s="1"/>
  <c r="H40" i="1"/>
  <c r="H85" i="1"/>
  <c r="I85" i="1"/>
  <c r="H52" i="1"/>
  <c r="I52" i="1"/>
  <c r="G11" i="1"/>
  <c r="F10" i="1"/>
  <c r="F94" i="1" s="1"/>
  <c r="J74" i="1"/>
  <c r="J52" i="1"/>
  <c r="J30" i="1"/>
  <c r="J40" i="1"/>
  <c r="J85" i="1"/>
  <c r="G73" i="1"/>
  <c r="H73" i="1" s="1"/>
  <c r="E59" i="1"/>
  <c r="J59" i="1" s="1"/>
  <c r="H11" i="1" l="1"/>
  <c r="I73" i="1"/>
  <c r="E11" i="1"/>
  <c r="J11" i="1" s="1"/>
  <c r="G10" i="1"/>
  <c r="J73" i="1"/>
  <c r="G94" i="1" l="1"/>
  <c r="H10" i="1"/>
  <c r="E10" i="1"/>
  <c r="J10" i="1" s="1"/>
  <c r="S22" i="5"/>
  <c r="H94" i="1" l="1"/>
  <c r="E94" i="1"/>
  <c r="J94" i="1" s="1"/>
  <c r="J47" i="5" l="1"/>
  <c r="J40" i="5"/>
  <c r="J39" i="5"/>
  <c r="J38" i="5"/>
  <c r="J37" i="5"/>
  <c r="J36" i="5"/>
  <c r="J35" i="5"/>
  <c r="J34" i="5"/>
  <c r="J33" i="5"/>
  <c r="J32" i="5"/>
  <c r="J31" i="5"/>
  <c r="J30" i="5"/>
  <c r="J29" i="5"/>
  <c r="J25" i="5"/>
  <c r="J24" i="5"/>
  <c r="J23" i="5" s="1"/>
  <c r="J22" i="5"/>
  <c r="J20" i="5"/>
  <c r="J11" i="5" s="1"/>
  <c r="J21" i="5" l="1"/>
  <c r="J10" i="5" s="1"/>
  <c r="J27" i="5"/>
  <c r="J26" i="5" s="1"/>
  <c r="J9" i="5" l="1"/>
  <c r="F65" i="1" l="1"/>
  <c r="D42" i="1" l="1"/>
  <c r="I42" i="1" s="1"/>
  <c r="D40" i="1" l="1"/>
  <c r="I40" i="1" s="1"/>
  <c r="D11" i="1" l="1"/>
  <c r="I11" i="1" s="1"/>
  <c r="D10" i="1" l="1"/>
  <c r="I10" i="1" s="1"/>
  <c r="D94" i="1" l="1"/>
  <c r="I94" i="1" s="1"/>
  <c r="C23" i="5" l="1"/>
  <c r="C21" i="5" s="1"/>
  <c r="C10" i="5" l="1"/>
  <c r="C9" i="5" s="1"/>
  <c r="H27" i="5" l="1"/>
  <c r="H26" i="5" s="1"/>
  <c r="H9" i="5" s="1"/>
  <c r="H56" i="5" s="1"/>
  <c r="F40" i="5"/>
  <c r="D40" i="5" s="1"/>
  <c r="R40" i="5" l="1"/>
  <c r="D27" i="5"/>
  <c r="F27" i="5"/>
  <c r="F26" i="5" s="1"/>
  <c r="F9" i="5" s="1"/>
  <c r="D26" i="5" l="1"/>
  <c r="R27" i="5"/>
  <c r="R26" i="5" l="1"/>
  <c r="D9" i="5"/>
  <c r="R9" i="5" s="1"/>
</calcChain>
</file>

<file path=xl/sharedStrings.xml><?xml version="1.0" encoding="utf-8"?>
<sst xmlns="http://schemas.openxmlformats.org/spreadsheetml/2006/main" count="617" uniqueCount="363">
  <si>
    <t>A</t>
  </si>
  <si>
    <t>Thuế tài nguyên</t>
  </si>
  <si>
    <t>Lệ phí trước bạ</t>
  </si>
  <si>
    <t>Thuế thu nhập cá nhân</t>
  </si>
  <si>
    <t>Thu tiền sử dụng đất</t>
  </si>
  <si>
    <t>B</t>
  </si>
  <si>
    <t>I</t>
  </si>
  <si>
    <t>II</t>
  </si>
  <si>
    <t>3.1</t>
  </si>
  <si>
    <t>3.2</t>
  </si>
  <si>
    <t>3.3</t>
  </si>
  <si>
    <t>3.4</t>
  </si>
  <si>
    <t>1.1</t>
  </si>
  <si>
    <t>2.1</t>
  </si>
  <si>
    <t>2.2</t>
  </si>
  <si>
    <t>2.3</t>
  </si>
  <si>
    <t>1.2</t>
  </si>
  <si>
    <t>1.3</t>
  </si>
  <si>
    <t>Thuế sử dụng đất phi nông nghiệp</t>
  </si>
  <si>
    <t>-</t>
  </si>
  <si>
    <t>Lệ phí môn bài</t>
  </si>
  <si>
    <t>Phí lệ phí khác</t>
  </si>
  <si>
    <t>2</t>
  </si>
  <si>
    <t>1</t>
  </si>
  <si>
    <t>NỘI DUNG THU</t>
  </si>
  <si>
    <t>Số TT</t>
  </si>
  <si>
    <t>Phí, lệ phí cơ quan Trung ương thu</t>
  </si>
  <si>
    <t>Phí, lệ phí cơ quan địa phương thu</t>
  </si>
  <si>
    <t>Phí bảo vệ môi trường khai thác KS</t>
  </si>
  <si>
    <t>Thuế sử dụng đất nông nghiệp</t>
  </si>
  <si>
    <t>4</t>
  </si>
  <si>
    <t>5</t>
  </si>
  <si>
    <t>6</t>
  </si>
  <si>
    <t>7</t>
  </si>
  <si>
    <t>Bổ sung cân đối ngân sách</t>
  </si>
  <si>
    <t>Bổ sung có mục tiêu từ NS cấp trên</t>
  </si>
  <si>
    <t>Thu từ khu vực doanh nghiệp có vốn đầu tư nước ngoài</t>
  </si>
  <si>
    <t>Thu hồi các khoản chi năm trước</t>
  </si>
  <si>
    <t>Thu tiền cho thuê, bán tài sản khác</t>
  </si>
  <si>
    <t>Thu khác còn lại</t>
  </si>
  <si>
    <t>Thu khác ngân sách</t>
  </si>
  <si>
    <t>Thu tiền phạt</t>
  </si>
  <si>
    <t>10.1</t>
  </si>
  <si>
    <t>10.2</t>
  </si>
  <si>
    <t>Trong đó:</t>
  </si>
  <si>
    <t>Nội dung chi</t>
  </si>
  <si>
    <t>Chi NS cấp huyện</t>
  </si>
  <si>
    <t>Chi NS xã</t>
  </si>
  <si>
    <t>Chi đầu tư phát triển</t>
  </si>
  <si>
    <t>Chi quốc phòng</t>
  </si>
  <si>
    <t>Chi an ninh và trật tự an toàn xã hội</t>
  </si>
  <si>
    <t>Chi Giáo dục - đào tạo và dạy nghề</t>
  </si>
  <si>
    <t>1.4</t>
  </si>
  <si>
    <t>Chi Khoa học và công nghệ</t>
  </si>
  <si>
    <t>1.5</t>
  </si>
  <si>
    <t>Chi Y tế, dân số và gia đình</t>
  </si>
  <si>
    <t>1.6</t>
  </si>
  <si>
    <t>Chi Văn hóa thông tin</t>
  </si>
  <si>
    <t>1.7</t>
  </si>
  <si>
    <t>Chi Phát thanh, truyền hình, thông tấn</t>
  </si>
  <si>
    <t>1.8</t>
  </si>
  <si>
    <t>Chi Thể dục thể thao</t>
  </si>
  <si>
    <t>1.9</t>
  </si>
  <si>
    <t>Chi Bảo vệ môi trường</t>
  </si>
  <si>
    <t>1.10</t>
  </si>
  <si>
    <t>Chi các hoạt động kinh tế</t>
  </si>
  <si>
    <t>1.11</t>
  </si>
  <si>
    <t>Chi hoạt động của các cơ quan quản lý nhà nước, đảng, đoàn thể</t>
  </si>
  <si>
    <t>1.12</t>
  </si>
  <si>
    <t>Chi Bảo đảm xã hội</t>
  </si>
  <si>
    <t>1.13</t>
  </si>
  <si>
    <t>III</t>
  </si>
  <si>
    <t>Chi thường xuyên</t>
  </si>
  <si>
    <t>2.4</t>
  </si>
  <si>
    <t>VI</t>
  </si>
  <si>
    <t>VII</t>
  </si>
  <si>
    <t>Dự phòng ngân sách</t>
  </si>
  <si>
    <t>Vốn đầu tư</t>
  </si>
  <si>
    <t>Vốn sự nghiệp</t>
  </si>
  <si>
    <t>Tổng chi NSĐP</t>
  </si>
  <si>
    <t>Nội dung</t>
  </si>
  <si>
    <t>Quyết định của UBND huyện</t>
  </si>
  <si>
    <t>Số</t>
  </si>
  <si>
    <t>Ngày</t>
  </si>
  <si>
    <t>TỔNG NGUỒN</t>
  </si>
  <si>
    <t>CÁC NỘI DUNG ĐÃ THỰC HIỆN</t>
  </si>
  <si>
    <t>3</t>
  </si>
  <si>
    <t xml:space="preserve">Đơn vị thực hiện </t>
  </si>
  <si>
    <t>Đơn vị: Triệu đồng</t>
  </si>
  <si>
    <t>Thu chuyển giao ngân sách</t>
  </si>
  <si>
    <t>Thu cân đối NSĐP hưởng theo phân cấp</t>
  </si>
  <si>
    <t>Ngân sách xã</t>
  </si>
  <si>
    <t xml:space="preserve">Thu từ khu vực doanh nghiệp do Nhà nước giữ vai trò chủ đạo Trung ương quản lý </t>
  </si>
  <si>
    <t>Thuế giá trị gia tăng hàng sản xuất - kinh doanh trong nước</t>
  </si>
  <si>
    <t>Thuế tiêu thụ đặc biệt  hàng sản xuất - kinh doanh trong nước</t>
  </si>
  <si>
    <t xml:space="preserve">Thuế thu nhập doanh nghiệp </t>
  </si>
  <si>
    <t>Thu từ khu vực doanh nghiệp do Nhà nước giữ vai trò chủ đạo địa phương quản lý</t>
  </si>
  <si>
    <t>- Thuế tài nguyên rừng</t>
  </si>
  <si>
    <t>- Thuế tài nguyên khác</t>
  </si>
  <si>
    <t>Thu từ khu vực kinh tế ngoài quốc doanh</t>
  </si>
  <si>
    <t>4.1</t>
  </si>
  <si>
    <t>4.2</t>
  </si>
  <si>
    <t>4.3</t>
  </si>
  <si>
    <t>4.4</t>
  </si>
  <si>
    <t>8</t>
  </si>
  <si>
    <t>Các loại phí, lệ phí</t>
  </si>
  <si>
    <t>8.1</t>
  </si>
  <si>
    <t>8.2</t>
  </si>
  <si>
    <t>9</t>
  </si>
  <si>
    <t xml:space="preserve">Các khoản thu về nhà, đất </t>
  </si>
  <si>
    <t>9.1</t>
  </si>
  <si>
    <t>9.2</t>
  </si>
  <si>
    <t xml:space="preserve">Thu tiền cho thuê đất, thuê mặt nước </t>
  </si>
  <si>
    <t>10</t>
  </si>
  <si>
    <t xml:space="preserve">Thu tiền cấp quyền khai thác khoáng sản, vùng trời, vùng biển </t>
  </si>
  <si>
    <t>Thu tiền cấp quyền khai thác khoáng sản</t>
  </si>
  <si>
    <t>Thu từ giấy phép do cơ quan TW cấp</t>
  </si>
  <si>
    <t>Thu từ giấy phép do UBND cấp tỉnh cấp</t>
  </si>
  <si>
    <t>Thu tiền cấp quyền khai thác tài nguyên khác còn lại</t>
  </si>
  <si>
    <t>Phạt VPHC trong lĩnh vực ATGT</t>
  </si>
  <si>
    <t>+ Do cơ quan trung ương thu</t>
  </si>
  <si>
    <t>+ Do cơ quan địa phương thu</t>
  </si>
  <si>
    <t>Phạt VPHC do ngành thuế thực hiện</t>
  </si>
  <si>
    <t xml:space="preserve">Thu tịch thu </t>
  </si>
  <si>
    <t>Thu nội địa</t>
  </si>
  <si>
    <t>Thu từ hoạt động xuất nhập khẩu</t>
  </si>
  <si>
    <t>DT HĐND giao</t>
  </si>
  <si>
    <t>Thu chuyển nguồn từ năm trước sang</t>
  </si>
  <si>
    <t>PHẦN A: THU NSNN TRÊN ĐỊA BÀN  (I+II)</t>
  </si>
  <si>
    <t>Ngân sách cấp huyện</t>
  </si>
  <si>
    <t>Thu kết dư ngân sách năm trước</t>
  </si>
  <si>
    <t>6=5/2</t>
  </si>
  <si>
    <t>TỔNG CỘNG (PHẦN A + MỤC II, PHẦN B)</t>
  </si>
  <si>
    <t>PHẦN B: THU NGÂN SÁCH ĐỊA PHƯƠNG</t>
  </si>
  <si>
    <t>- Thuế tài nguyên nước thủy điện</t>
  </si>
  <si>
    <t>070</t>
  </si>
  <si>
    <t>Trong đó</t>
  </si>
  <si>
    <t>Bổ sung mục tiêu trong năm</t>
  </si>
  <si>
    <t>Kinh phí mua chăn đắp và áo ấm thực hiện cứu lạnh, cứu rét cho nhân dân</t>
  </si>
  <si>
    <t>Phòng Lao động - TBXH</t>
  </si>
  <si>
    <t>122/QĐ-UBND</t>
  </si>
  <si>
    <t>Quyết toán năm 2020</t>
  </si>
  <si>
    <t xml:space="preserve">Trong đó: Từ Dự án khai thác quỹ đất </t>
  </si>
  <si>
    <t>Dự toán năm 2021 HĐND quyết định</t>
  </si>
  <si>
    <t>7.1</t>
  </si>
  <si>
    <t>7.2</t>
  </si>
  <si>
    <t>8.3</t>
  </si>
  <si>
    <t>8.4</t>
  </si>
  <si>
    <t>10.3</t>
  </si>
  <si>
    <t>10.4</t>
  </si>
  <si>
    <t>10.5</t>
  </si>
  <si>
    <t>(Kèm theo Báo cáo số               /BC-UBND ngày           tháng        năm 2021 của UBND huyện Đăk Glei)</t>
  </si>
  <si>
    <t>Dự toán 2021 HĐND quyết định</t>
  </si>
  <si>
    <t>BÁO CÁO TÌNH HÌNH THỰC HIỆN NGUỒN DỰ PHÒNG NĂM 2021</t>
  </si>
  <si>
    <t>(Kèm theo Báo cáo số           /BC-UBND ngày       /       2021 của UBND huyện Đăk Glei)</t>
  </si>
  <si>
    <t>01/QĐ-UBND</t>
  </si>
  <si>
    <t>KP thực hiện cứu trợ đột xuất hộ gia đình ông A Lê Lối (tại thôn Đăk Bối, xã Mường Hoong) bị hỏa hoạn cháy nhà theo Nghị định 136/2013/NĐ-CP</t>
  </si>
  <si>
    <t>UBND xã Mường Hoong</t>
  </si>
  <si>
    <t>23/QĐ-UBND</t>
  </si>
  <si>
    <t xml:space="preserve">KP hỗ trợ cho hộ nghèo theo tiêu chí thiếu hụt tiếp cận dịch vụ xã hội cơ bản và hộ cận nghèo đón Tết Nguyên đán Tân Sửu 2021 </t>
  </si>
  <si>
    <t>Ủy ban MTTQ huyện</t>
  </si>
  <si>
    <t>51/QĐ-UBND</t>
  </si>
  <si>
    <t>Tạm cấp KP phòng, chống dịch Covid-19 trên địa bàn huyện</t>
  </si>
  <si>
    <t>Trung tâm Y tế</t>
  </si>
  <si>
    <t>69/QĐ-UBND</t>
  </si>
  <si>
    <t>KP khắc phục các điểm sạt lở do thiên tai gây ra thuộc tuyến đường từ trung tâm xã đến Đồn biên phòng Sông Thanh</t>
  </si>
  <si>
    <t>UBND xã Đăk Plô</t>
  </si>
  <si>
    <t>103/QĐ-UBND</t>
  </si>
  <si>
    <t>KP thực hiện cứu trợ đột xuất hộ gia đình ông A Phải (tại thôn Đăk Bla, xã Đăk Choong) bị hỏa hoạn cháy nhà theo Nghị định 136/2013/NĐ-CP</t>
  </si>
  <si>
    <t>UBND xã Đăk Choong</t>
  </si>
  <si>
    <t>KP hỗ trợ cho chủ vật nuôi có lợn bị mắc bệnh, nghi mắc bệnh Dịch tả lợn Châu Phi bị tiêu hủy và kinh phí thực hiện công tác phòng, chống bệnh Dịch tả lợn Châu Phi trên địa bàn xã</t>
  </si>
  <si>
    <t>UBND xã Đăk Pék</t>
  </si>
  <si>
    <t>332/QĐ-UBND</t>
  </si>
  <si>
    <t>Sửa chữa Cầu Roóc Mẹt (Lý trình Km10+093,71) đường liên xã Đăk Nhoong - Đăk Plô bị hư hỏng do ảnh hưởng của bão lũ năm 2020</t>
  </si>
  <si>
    <t>Ban QLDA đầu tư xây dựng</t>
  </si>
  <si>
    <t>387/QĐ-UBND</t>
  </si>
  <si>
    <t>KP chi trả tiền hỗ trợ cho chủ vật nuôi có trâu, bò mắc bệnh hoặc nghi mắc bệnh lở mồm long móng bị tiêu hủy và kinh phí phục vụ công tác phòng, chống dịch lở mồm long móng trên địa bàn xã Đăk Nhoong</t>
  </si>
  <si>
    <t>Trung tâm Dịch vụ nông nghiệp</t>
  </si>
  <si>
    <t>411/QĐ-UBND</t>
  </si>
  <si>
    <t>Hỗ trợ KP xây lắp nhà vòm, vách ngăn chắn gió, mưa Chốt liên ngành phục vụ công tác kiểm tra, phòng, chống dịch Covid-19 (Chốt 02 của tỉnh)</t>
  </si>
  <si>
    <t>UBND xã Đăk Man</t>
  </si>
  <si>
    <t>418/QĐ-UBND</t>
  </si>
  <si>
    <t>Dự phòng năm 2021 cấp huyện</t>
  </si>
  <si>
    <t>Dự phòng năm 2021 NS cấp xã</t>
  </si>
  <si>
    <t>Nhiệm vụ chi năm 2021</t>
  </si>
  <si>
    <t>Nguồn thực hiện chính sách tiền lương</t>
  </si>
  <si>
    <t>Chuyển nguồn Huyện</t>
  </si>
  <si>
    <t>Chuyển nguồn Xã</t>
  </si>
  <si>
    <t>Nhiệm vụ chi 2021</t>
  </si>
  <si>
    <t xml:space="preserve">         Đơn vị: Triệu đồng</t>
  </si>
  <si>
    <t>Dự toán tỉnh giao năm 2021</t>
  </si>
  <si>
    <t>Thực hiện 10 tháng đầu năm 2021 
(*)</t>
  </si>
  <si>
    <t>Ước thực hiện năm 2021</t>
  </si>
  <si>
    <t>Tỉnh giao năm 2021</t>
  </si>
  <si>
    <t>HĐND quyết định</t>
  </si>
  <si>
    <t xml:space="preserve"> (*) Dữ liệu trên hệ thống Tabmis cập nhật đến ngày 31/10/2021</t>
  </si>
  <si>
    <t>% So sánh ƯTH năm 2021 với</t>
  </si>
  <si>
    <t>TÌNH HÌNH THỰC HIỆN THU NGÂN SÁCH NHÀ NƯỚC NĂM 2021</t>
  </si>
  <si>
    <t>7=5/2</t>
  </si>
  <si>
    <t>8=5/3</t>
  </si>
  <si>
    <t>- Thu cân đối loại trừ thu tiền sử dụng đất</t>
  </si>
  <si>
    <t>- Thu tiền sử dụng đất</t>
  </si>
  <si>
    <t>Xã, thị trấn</t>
  </si>
  <si>
    <t>11</t>
  </si>
  <si>
    <t>12</t>
  </si>
  <si>
    <t>Thị trấn Đăk Glei</t>
  </si>
  <si>
    <t>Xã Đăk Kroong</t>
  </si>
  <si>
    <t>Xã Đăk Môn</t>
  </si>
  <si>
    <t>Xã Đăk Nhoong</t>
  </si>
  <si>
    <t>Xã Đăk Man</t>
  </si>
  <si>
    <t>Xã Đăk Plô</t>
  </si>
  <si>
    <t>Xã Đăk Choong</t>
  </si>
  <si>
    <t>Xã Xốp</t>
  </si>
  <si>
    <t>Xã Mường Hoong</t>
  </si>
  <si>
    <t>Xã Ngọc Linh</t>
  </si>
  <si>
    <t>Dự toán năm 2021 HĐND huyện giao</t>
  </si>
  <si>
    <t>Tổng thu ngân sách</t>
  </si>
  <si>
    <t>Thu trên địa bàn NS xã hưởng</t>
  </si>
  <si>
    <t>Tổng số</t>
  </si>
  <si>
    <t>Thực hiện 10 tháng</t>
  </si>
  <si>
    <t>TỔNG SỐ</t>
  </si>
  <si>
    <t>ĐVT: Triệu đồng</t>
  </si>
  <si>
    <t>T/đó: Tiền đất</t>
  </si>
  <si>
    <t>Xã Đăk Pét</t>
  </si>
  <si>
    <t>Xã Đăk Long</t>
  </si>
  <si>
    <t>Thu bổ sung cân đối ngân sách</t>
  </si>
  <si>
    <t>CHI TIẾT THU NGÂN SÁCH TRÊN ĐỊA BÀN CÁC XÃ, THỊ TRÂN 10 THÁNG VÀ ƯỚC THỤC HIỆN NĂM 2021</t>
  </si>
  <si>
    <t>Thu ngân sách trên địa bàn (trừ đất)</t>
  </si>
  <si>
    <t>Dự toán HĐND huyện giao</t>
  </si>
  <si>
    <t>% so sánh UTH năm 2021 với dự toán giao</t>
  </si>
  <si>
    <t>TÌNH HÌNH THỰC HIỆN CHI NGÂN SÁCH HUYỆN NĂM 2021</t>
  </si>
  <si>
    <t xml:space="preserve">Chi khác </t>
  </si>
  <si>
    <t>Ghi chú: Dữ liệu trên hệ thống Tabmis cập nhật đến ngày 31/10/2021</t>
  </si>
  <si>
    <t>Chuyển nguồn năm 2020 sang năm 2021</t>
  </si>
  <si>
    <t>13</t>
  </si>
  <si>
    <t>14</t>
  </si>
  <si>
    <t>15</t>
  </si>
  <si>
    <t>16</t>
  </si>
  <si>
    <t>Bao gồm</t>
  </si>
  <si>
    <t>Vốn cân đối ngân sách địa phương theo tiêu chí, định mức</t>
  </si>
  <si>
    <t>Nguồn cân đối ngân sách địa phương</t>
  </si>
  <si>
    <t>Chi đầu tư từ nguồn thu tiền sử dụng đất</t>
  </si>
  <si>
    <t>Chi đầu tư từ các nguồn thu để lại</t>
  </si>
  <si>
    <t>Chi đầu tư từ các nguồn vốn thuộc NSTW</t>
  </si>
  <si>
    <t>Chi đầu tư thực hiện các chương trình mục tiêu, nhiệm vụ</t>
  </si>
  <si>
    <t>Chương trình mục tiêu quốc gia</t>
  </si>
  <si>
    <t>Chương tình mục tiếu quốc gia xây dựng nông thôn mới</t>
  </si>
  <si>
    <t>Chương trình mục tiêu quốc gia giảm nghèo bền vững</t>
  </si>
  <si>
    <t>TỔNG CHI NSĐP QUẢN LÝ</t>
  </si>
  <si>
    <t>Phân cấp hỗ trợ đầu tư các công trình cấp bách</t>
  </si>
  <si>
    <t>Thực hiện 10 tháng năm 2021 (*)</t>
  </si>
  <si>
    <t>Chi đầu tư từ các nguồn cân đối  NSĐP</t>
  </si>
  <si>
    <t>Nguồn đầu tư các xã biên giới</t>
  </si>
  <si>
    <t>Chi thường xuyên từ cân đối NSĐP</t>
  </si>
  <si>
    <t>Chi đầu tư từ các nguồn NSTW bổ sung có mục tiêu</t>
  </si>
  <si>
    <t>TT</t>
  </si>
  <si>
    <t>NỘI DUNG KINH PHÍ</t>
  </si>
  <si>
    <t>Văn bản của UBND tỉnh</t>
  </si>
  <si>
    <t>BỔ SUNG TỪ NGÂN SÁCH TỈNH</t>
  </si>
  <si>
    <t>719/QĐ-UBND</t>
  </si>
  <si>
    <t>17</t>
  </si>
  <si>
    <t>BÁO CÁO KINH PHÍ BỔ SUNG CÓ MỤC TIÊU TỪ NGÂN SÁCH CẤP TRÊN NĂM 2021</t>
  </si>
  <si>
    <t>(Kèm theo Báo cáo số             /BC-UBND ngày         tháng 11 năm 2021 của UBND huyện)</t>
  </si>
  <si>
    <t>(Ngoài dự toán giao đầu năm 2021)</t>
  </si>
  <si>
    <t>Kinh phí hỗ trợ hộ nghèo, hộ cận nghèo đón Tết Nguyên đán Tân Sửu 2021</t>
  </si>
  <si>
    <t>Bổ sung KP mua thẻ BHYT cho đối tượng BTXH năm 2020</t>
  </si>
  <si>
    <t>Bổ sung KP hỗ trợ bảo vệ và phát triển đất trồng lúa</t>
  </si>
  <si>
    <t>KP mua vắc xin và tổ chức phòng, chống dịch Viêm da nổi cục trên trâu, bò</t>
  </si>
  <si>
    <t>Chuyển từ tạm cấp sang thực cấp kinh phí thực hiện dự án trồng rừng năm 2021</t>
  </si>
  <si>
    <t>KP chi sự nghiệp quản lý đất đai trên địa bàn: Đo đạc, cấp giấy chứng nhận QSD đất, chỉnh lý hồ sơ địa chính, lập quy hoạch sử dụng đất cấp huyện thời kỳ 2021-2030, ...)</t>
  </si>
  <si>
    <t>Tạm cấp kinh phí tinh giản biên chế đợt 2 năm 2021</t>
  </si>
  <si>
    <t>KP tổ chức đại biểu HĐND tỉnh tiếp xúc cử tri và Chuyên mục "Diễn đàn cử tri" năm 2021</t>
  </si>
  <si>
    <t>Bổ sung KP lập quy hoạch năm 2021</t>
  </si>
  <si>
    <t>KP bảo vệ và phát triển đất trồng lúa</t>
  </si>
  <si>
    <t>Kinh phí bầu cử đại biểu Quốc hội và HĐND các cấp năm 2021</t>
  </si>
  <si>
    <t>122//QĐ-UBND</t>
  </si>
  <si>
    <t>340/QĐ-UBND</t>
  </si>
  <si>
    <t>351/QĐ-UBND</t>
  </si>
  <si>
    <t>366/QĐ-UBND</t>
  </si>
  <si>
    <t>501/QĐ-UBND</t>
  </si>
  <si>
    <t>509/QĐ-UBND</t>
  </si>
  <si>
    <t>2169/UBND-KTTH</t>
  </si>
  <si>
    <t>570/QĐ-UBND</t>
  </si>
  <si>
    <t>882/QĐ-UBND</t>
  </si>
  <si>
    <t>885/QĐ-UBND</t>
  </si>
  <si>
    <t>773/QĐ-UBND</t>
  </si>
  <si>
    <t>* Ghi chú: Số liệu trên cập nhật đế hết ngày 31/10/2021</t>
  </si>
  <si>
    <t>706/QĐ-UBND</t>
  </si>
  <si>
    <t>Kinh phí tinh giản biên chế đợt 2 năm 2020</t>
  </si>
  <si>
    <t>KP hỗ trợ tiền ăn cho những người hoạt động KCT tham gia lớp bồi dưỡng cấp ủy</t>
  </si>
  <si>
    <t>KP hỗ trợ trang bị cồng chiêng, trống cho các thôn, làng đồng bào DTTS không có cồng chiêng</t>
  </si>
  <si>
    <t>Kinh phí tinh giản biên chế đợt 1 năm 2021</t>
  </si>
  <si>
    <t>Ngân sách tỉnh bổ sung nguồn CCTL năm 2021 và KP thực hiện chính sách</t>
  </si>
  <si>
    <t>964/QĐ-UBND</t>
  </si>
  <si>
    <t>Ngân sách tỉnh tạm cấp kinh phí phòng, chống dịch Covid-19 (đợt 3)</t>
  </si>
  <si>
    <t>972/QĐ-UBND</t>
  </si>
  <si>
    <t>Kinh phí thực hiện chính sách trợ giúp xã hội cho đối tượng BTXH năm 2020</t>
  </si>
  <si>
    <t>BỔ SUNG TỪ NGÂN SÁCH TRUNG ƯƠNG</t>
  </si>
  <si>
    <t>Quyết toán năm trước</t>
  </si>
  <si>
    <t>HTKP để hỗ trợ tiền ăn cho đối tượng là hộ nghèo thực hiện cách ly y tế tập trung và chế độ đặc thù trong phòng, chống dịch Covid-19 tại cơ sở cách ly tập trung C189</t>
  </si>
  <si>
    <t>Ban Chỉ huy Quân sự huyện</t>
  </si>
  <si>
    <t>757/QĐ-UBND</t>
  </si>
  <si>
    <t>Kinh phí xây dựng và mua sắm trang thiết bị Chốt kiểm dịch số 2 (Trạm dừng chân đèo Lò Xo - thôn Măng Khênh - xã Đăk Man)</t>
  </si>
  <si>
    <t>784/QĐ-UBND</t>
  </si>
  <si>
    <t>KP thực hiện các nhiệm vụ liên quan đến công tác phòng, chống dịch Covid-19 trên địa bàn huyện</t>
  </si>
  <si>
    <t>Công an huyện</t>
  </si>
  <si>
    <t>798/QĐ-UBND</t>
  </si>
  <si>
    <t>KP sửa chữa và mua vật chất cơ sở cách ly Đại đội BB 189 (cũ) và Trung tâm Giáo dục thường xuyên (cơ sở 2) huyện Đăk Glei</t>
  </si>
  <si>
    <t>799/QĐ-UBND</t>
  </si>
  <si>
    <t>KP thực hiện test nhanh (hoặc xét nghiệm) trong phòng, chống dịch Covid-19 cho đại biểu về dự Đại hội Đại biểu phụ nữ huyện Đăk Glei khóa XIX, nhiệm ỳ 2021-2026</t>
  </si>
  <si>
    <t>Hội liên hiệp Phụ nữ</t>
  </si>
  <si>
    <t>804/QĐ-UBND</t>
  </si>
  <si>
    <t>KP đảm bảo cơ sở vật chất cho khu vực tổ chức giao, nhận hàng tại Bến xe khách huyện Đăk Glei trong công tác phòng, chống dịch Covid-19 trên địa bàn huyện.</t>
  </si>
  <si>
    <t>Phòng Kinh tế và Hạ tầng</t>
  </si>
  <si>
    <t>835/QĐ-UBND</t>
  </si>
  <si>
    <t>Kinh phí thực hiện nhiệm vụ phòng, chống dịch Covid-19 (S/c các khu cách ly 1.105 trđ; chế độ đặc thù 465,13 trđ)</t>
  </si>
  <si>
    <t>849/QĐ-UBND</t>
  </si>
  <si>
    <t>18</t>
  </si>
  <si>
    <t>KP thanh toán các chi phí liên quan trong triển khai tiêm phòng vắc xin viêm da, nổi cục trâu, bò trên địa bàn huyện</t>
  </si>
  <si>
    <t>847/QĐ-UBND</t>
  </si>
  <si>
    <t>19</t>
  </si>
  <si>
    <t xml:space="preserve">Bố trí để thu hồi tạm ứng tạm KP hỗ trợ người chăn nuôi, hộ gia đình có lợn bị tiêu hủy do mắc bệnh, lợn nghi mắc bệnh lở mồm long móng, tai xanh và dịch tả lợn Châu Phi trên địa bàn huyện </t>
  </si>
  <si>
    <t>Phòng Nông nghiệp và PTNT</t>
  </si>
  <si>
    <t>850/QĐ-UBND</t>
  </si>
  <si>
    <t>20</t>
  </si>
  <si>
    <t>KP chi trả tiền công cho lực lượng tham gia phòng, chống dịch cấp huyện trong công tác phòng, chống ổ bệnh Tụ huyết trùng trâu, bò trên địa bàn xã Đăk Nhoong và xã Đăk Plô từ ngày 28/5/2021 đến ngày 19/7/2021</t>
  </si>
  <si>
    <t>853/QĐ-UBND</t>
  </si>
  <si>
    <t>KP xây dựng công trình: Chốt kiểm dịch số 2, hạng mục: Nhà ỏ lái xe và các hạng mục phụ trợ nhằm mở rộng cơ sở vật chất tại Chốt kiểm dịch số 2 (Đèo Lò Xo) phục vụ công tác phòng, chống dịch Covid-19</t>
  </si>
  <si>
    <t>922/QĐ-UBND</t>
  </si>
  <si>
    <t>21</t>
  </si>
  <si>
    <t>KP sửa chữa và vận hành khu cách ly tập trung Nhà điều hành Công ty Cổ phần thủy điện VRG Ngọc Linh trong phòng, chống dịch Covid-19 trên địa bàn huyện</t>
  </si>
  <si>
    <t>UBND thị trấn Đăk Glei</t>
  </si>
  <si>
    <t>924/QĐ-UBND</t>
  </si>
  <si>
    <t>Dự phòng dự toán đầu năm</t>
  </si>
  <si>
    <t>Kinh phí cắt giảm, tiết kiệm thêm theo Nghị quyết 58 bổ sung nguồn dự phòng</t>
  </si>
  <si>
    <t>II.1</t>
  </si>
  <si>
    <t>II.2</t>
  </si>
  <si>
    <t>Ngân sách cấp xã</t>
  </si>
  <si>
    <t>DỰ PHÒNG CÒN LẠI (I-II)</t>
  </si>
  <si>
    <t>Dự phòng các năm trước còn lại chuyển sang năm 2021</t>
  </si>
  <si>
    <t>Xã Đăk Pék</t>
  </si>
  <si>
    <t>(Đến ngày 31 tháng 10  năm 2021)</t>
  </si>
  <si>
    <t>Thu NSĐP hưởng 100%</t>
  </si>
  <si>
    <t>Thu NSĐP hưởng từ các khoản thu phân chia</t>
  </si>
  <si>
    <t>Covid-19</t>
  </si>
  <si>
    <t>ĐBXH</t>
  </si>
  <si>
    <t>ĐVTC</t>
  </si>
  <si>
    <r>
      <t xml:space="preserve">Số tiền
</t>
    </r>
    <r>
      <rPr>
        <i/>
        <sz val="13"/>
        <rFont val="Times New Roman"/>
        <family val="1"/>
        <charset val="163"/>
      </rPr>
      <t>(đồng)</t>
    </r>
  </si>
  <si>
    <t>Chi phòng, chống, khắc phục hậu quả thiên tai</t>
  </si>
  <si>
    <t>Chi đảm bảo xã hội</t>
  </si>
  <si>
    <t>Chi nhiệm vụ phòng, chống dịch Covid-19</t>
  </si>
  <si>
    <t xml:space="preserve">% so sánh ƯTH năm 2021 với </t>
  </si>
  <si>
    <t>Chi công tác phòng, chống dịch bệnh động vật trên cạn</t>
  </si>
  <si>
    <t>KP thực hiện chính sách trợ giúp xã hội đối với đối tượng bảo trợ xã hội</t>
  </si>
  <si>
    <t>KP thực hiện chính sách người có uy tín trong đồng bào DTTS</t>
  </si>
  <si>
    <t>Phụ lục số 01/UB</t>
  </si>
  <si>
    <t>Phụ lục số 02/UB</t>
  </si>
  <si>
    <t>Phụ lục số 03/UB</t>
  </si>
  <si>
    <t>Phụ lục số 04/UB</t>
  </si>
  <si>
    <t>Chi đầu tư từ nguồn thu xổ số kiến thiết (bao gồm tăng thu XSKT)</t>
  </si>
  <si>
    <r>
      <t xml:space="preserve">Phân cấp hỗ trợ nông thôn mới </t>
    </r>
    <r>
      <rPr>
        <i/>
        <sz val="11"/>
        <color rgb="FF000000"/>
        <rFont val="Times New Roman"/>
        <family val="1"/>
      </rPr>
      <t>(Ưu tiên các công trình giáo dục - đào tạo)</t>
    </r>
  </si>
  <si>
    <r>
      <t xml:space="preserve">Các nguồn vốn khác </t>
    </r>
    <r>
      <rPr>
        <i/>
        <sz val="11"/>
        <color rgb="FF000000"/>
        <rFont val="Times New Roman"/>
        <family val="1"/>
      </rPr>
      <t>(nguồn kết dư, tăng thu, tiết kiệm chi, ...)</t>
    </r>
  </si>
  <si>
    <r>
      <t xml:space="preserve">Tổng số 
</t>
    </r>
    <r>
      <rPr>
        <i/>
        <sz val="13"/>
        <rFont val="Times New Roman"/>
        <family val="1"/>
      </rPr>
      <t>(Tr.đồng)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</si>
</sst>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8">
    <numFmt numFmtId="41" formatCode="_-* #,##0\ _₫_-;\-* #,##0\ _₫_-;_-* &quot;-&quot;\ _₫_-;_-@_-"/>
    <numFmt numFmtId="43" formatCode="_-* #,##0.00\ _₫_-;\-* #,##0.00\ _₫_-;_-* &quot;-&quot;??\ _₫_-;_-@_-"/>
    <numFmt numFmtId="164" formatCode="_-* #,##0_-;\-* #,##0_-;_-* &quot;-&quot;_-;_-@_-"/>
    <numFmt numFmtId="165" formatCode="_-* #,##0.00_-;\-* #,##0.00_-;_-* &quot;-&quot;??_-;_-@_-"/>
    <numFmt numFmtId="166" formatCode="_(* #,##0.00_);_(* \(#,##0.00\);_(* &quot;-&quot;??_);_(@_)"/>
    <numFmt numFmtId="167" formatCode="&quot;$&quot;#,##0_);[Red]\(&quot;$&quot;#,##0\)"/>
    <numFmt numFmtId="168" formatCode="_-&quot;$&quot;* #,##0_-;\-&quot;$&quot;* #,##0_-;_-&quot;$&quot;* &quot;-&quot;_-;_-@_-"/>
    <numFmt numFmtId="169" formatCode="_-&quot;$&quot;* #,##0.00_-;\-&quot;$&quot;* #,##0.00_-;_-&quot;$&quot;* &quot;-&quot;??_-;_-@_-"/>
    <numFmt numFmtId="170" formatCode="\$#,##0\ ;\(\$#,##0\)"/>
    <numFmt numFmtId="171" formatCode="&quot;\&quot;#,##0;[Red]&quot;\&quot;&quot;\&quot;\-#,##0"/>
    <numFmt numFmtId="172" formatCode="&quot;\&quot;#,##0.00;[Red]&quot;\&quot;\-#,##0.00"/>
    <numFmt numFmtId="173" formatCode="&quot;\&quot;#,##0;[Red]&quot;\&quot;\-#,##0"/>
    <numFmt numFmtId="174" formatCode="0##,###.00"/>
    <numFmt numFmtId="175" formatCode="_-* #,##0.00\ &quot;®ång&quot;_-;_-* #,##0.00\ &quot;®ång&quot;\-;_-* &quot;-&quot;??\ &quot;®ång&quot;_-;_-@_-"/>
    <numFmt numFmtId="176" formatCode="_(* #,##0.00_);_(* \(#,##0.00\);_(* \-??_);_(@_)"/>
    <numFmt numFmtId="177" formatCode="_-* #,##0.00\ _€_-;\-* #,##0.00\ _€_-;_-* &quot;-&quot;??\ _€_-;_-@_-"/>
    <numFmt numFmtId="178" formatCode="_(* #,##0_);_(* \(#,##0\);_(* &quot;-&quot;??_);_(@_)"/>
    <numFmt numFmtId="179" formatCode="0.0%"/>
    <numFmt numFmtId="180" formatCode="_-* #,##0\ &quot;€&quot;_-;\-* #,##0\ &quot;€&quot;_-;_-* &quot;-&quot;\ &quot;€&quot;_-;_-@_-"/>
    <numFmt numFmtId="181" formatCode="_-* #,##0\ _€_-;\-* #,##0\ _€_-;_-* &quot;-&quot;\ _€_-;_-@_-"/>
    <numFmt numFmtId="182" formatCode="_(&quot;$&quot;* #,##0_);_(&quot;$&quot;* \(#,##0\);_(&quot;$&quot;* &quot;-&quot;_);_(@_)"/>
    <numFmt numFmtId="183" formatCode="_(&quot;$&quot;* #,##0.00_);_(&quot;$&quot;* \(#,##0.00\);_(&quot;$&quot;* &quot;-&quot;??_);_(@_)"/>
    <numFmt numFmtId="184" formatCode="\$#,##0\ ;&quot;($&quot;#,##0\)"/>
    <numFmt numFmtId="185" formatCode="_(* #,##0_);_(* \(#,##0\);_(* \-??_);_(@_)"/>
    <numFmt numFmtId="186" formatCode="#,##0.0"/>
    <numFmt numFmtId="187" formatCode="_(* #,##0.0_);_(* \(#,##0.0\);_(* &quot;-&quot;??_);_(@_)"/>
    <numFmt numFmtId="188" formatCode="_(&quot;£&quot;\ * #,##0_);_(&quot;£&quot;\ * \(#,##0\);_(&quot;£&quot;\ * &quot;-&quot;_);_(@_)"/>
    <numFmt numFmtId="189" formatCode="&quot;€&quot;###,0&quot;.&quot;00_);\(&quot;€&quot;###,0&quot;.&quot;00\)"/>
    <numFmt numFmtId="190" formatCode="_-&quot;£&quot;* #,##0_-;\-&quot;£&quot;* #,##0_-;_-&quot;£&quot;* &quot;-&quot;_-;_-@_-"/>
    <numFmt numFmtId="191" formatCode="_-&quot;£&quot;* #,##0.00_-;\-&quot;£&quot;* #,##0.00_-;_-&quot;£&quot;* &quot;-&quot;??_-;_-@_-"/>
    <numFmt numFmtId="192" formatCode="#.##00"/>
    <numFmt numFmtId="193" formatCode="_-* #,##0\ _F_-;\-* #,##0\ _F_-;_-* &quot;-&quot;\ _F_-;_-@_-"/>
    <numFmt numFmtId="194" formatCode="_-* #,##0\ &quot;F&quot;_-;\-* #,##0\ &quot;F&quot;_-;_-* &quot;-&quot;\ &quot;F&quot;_-;_-@_-"/>
    <numFmt numFmtId="195" formatCode="_-* #,##0&quot;$&quot;_-;_-* #,##0&quot;$&quot;\-;_-* &quot;-&quot;&quot;$&quot;_-;_-@_-"/>
    <numFmt numFmtId="196" formatCode="_-* #,##0\ &quot;$&quot;_-;\-* #,##0\ &quot;$&quot;_-;_-* &quot;-&quot;\ &quot;$&quot;_-;_-@_-"/>
    <numFmt numFmtId="197" formatCode="_-* #,##0_-;\-* #,##0_-;_-* &quot;-&quot;??_-;_-@_-"/>
    <numFmt numFmtId="198" formatCode="_-&quot;ñ&quot;* #,##0_-;\-&quot;ñ&quot;* #,##0_-;_-&quot;ñ&quot;* &quot;-&quot;_-;_-@_-"/>
    <numFmt numFmtId="199" formatCode="0.0000"/>
    <numFmt numFmtId="200" formatCode="_-&quot;€&quot;* #,##0_-;\-&quot;€&quot;* #,##0_-;_-&quot;€&quot;* &quot;-&quot;_-;_-@_-"/>
    <numFmt numFmtId="201" formatCode="_-* ###,0&quot;.&quot;00_-;\-* ###,0&quot;.&quot;00_-;_-* &quot;-&quot;??_-;_-@_-"/>
    <numFmt numFmtId="202" formatCode="_-* #,##0.00\ _F_-;\-* #,##0.00\ _F_-;_-* &quot;-&quot;??\ _F_-;_-@_-"/>
    <numFmt numFmtId="203" formatCode="_ * #,##0.00_ ;_ * \-#,##0.00_ ;_ * &quot;-&quot;??_ ;_ @_ "/>
    <numFmt numFmtId="204" formatCode="_-* #,##0.00\ _V_N_D_-;\-* #,##0.00\ _V_N_D_-;_-* &quot;-&quot;??\ _V_N_D_-;_-@_-"/>
    <numFmt numFmtId="205" formatCode="_-* #,##0.00\ _V_N_Ñ_-;_-* #,##0.00\ _V_N_Ñ\-;_-* &quot;-&quot;??\ _V_N_Ñ_-;_-@_-"/>
    <numFmt numFmtId="206" formatCode="_-* #,##0.00_$_-;_-* #,##0.00_$\-;_-* &quot;-&quot;??_$_-;_-@_-"/>
    <numFmt numFmtId="207" formatCode="_(* ###,0&quot;.&quot;00_);_(* \(###,0&quot;.&quot;00\);_(* &quot;-&quot;??_);_(@_)"/>
    <numFmt numFmtId="208" formatCode="&quot;£&quot;#,##0;[Red]\-&quot;£&quot;#,##0"/>
    <numFmt numFmtId="209" formatCode="_-* #,##0.00\ _ñ_-;\-* #,##0.00\ _ñ_-;_-* &quot;-&quot;??\ _ñ_-;_-@_-"/>
    <numFmt numFmtId="210" formatCode="0.00000"/>
    <numFmt numFmtId="211" formatCode="#,##0.00\ &quot;F&quot;;\-#,##0.00\ &quot;F&quot;"/>
    <numFmt numFmtId="212" formatCode="&quot;$&quot;#,##0;[Red]\-&quot;$&quot;#,##0"/>
    <numFmt numFmtId="213" formatCode="_(&quot;$&quot;\ * #,##0_);_(&quot;$&quot;\ * \(#,##0\);_(&quot;$&quot;\ * &quot;-&quot;_);_(@_)"/>
    <numFmt numFmtId="214" formatCode="&quot;$&quot;#,##0.00;[Red]\-&quot;$&quot;#,##0.00"/>
    <numFmt numFmtId="215" formatCode="_-* #,##0\ &quot;ñ&quot;_-;\-* #,##0\ &quot;ñ&quot;_-;_-* &quot;-&quot;\ &quot;ñ&quot;_-;_-@_-"/>
    <numFmt numFmtId="216" formatCode="0.0000000"/>
    <numFmt numFmtId="217" formatCode="_(&quot;€&quot;* #,##0_);_(&quot;€&quot;* \(#,##0\);_(&quot;€&quot;* &quot;-&quot;_);_(@_)"/>
    <numFmt numFmtId="218" formatCode="_ * #,##0_ ;_ * \-#,##0_ ;_ * &quot;-&quot;_ ;_ @_ "/>
    <numFmt numFmtId="219" formatCode="_-* #,##0\ _V_N_D_-;\-* #,##0\ _V_N_D_-;_-* &quot;-&quot;\ _V_N_D_-;_-@_-"/>
    <numFmt numFmtId="220" formatCode="_-* #,##0\ _V_N_Ñ_-;_-* #,##0\ _V_N_Ñ\-;_-* &quot;-&quot;\ _V_N_Ñ_-;_-@_-"/>
    <numFmt numFmtId="221" formatCode="_-* #,##0_$_-;_-* #,##0_$\-;_-* &quot;-&quot;_$_-;_-@_-"/>
    <numFmt numFmtId="222" formatCode="_-* #,##0\ _$_-;\-* #,##0\ _$_-;_-* &quot;-&quot;\ _$_-;_-@_-"/>
    <numFmt numFmtId="223" formatCode="_-* #,##0\ _m_k_-;\-* #,##0\ _m_k_-;_-* &quot;-&quot;\ _m_k_-;_-@_-"/>
    <numFmt numFmtId="224" formatCode="&quot;£&quot;#,##0;\-&quot;£&quot;#,##0"/>
    <numFmt numFmtId="225" formatCode="_-* #,##0\ _ñ_-;\-* #,##0\ _ñ_-;_-* &quot;-&quot;\ _ñ_-;_-@_-"/>
    <numFmt numFmtId="226" formatCode="0.000000"/>
    <numFmt numFmtId="227" formatCode="#,##0.0_);[Red]\(#,##0.0\)"/>
    <numFmt numFmtId="228" formatCode="_ &quot;\&quot;* #,##0_ ;_ &quot;\&quot;* \-#,##0_ ;_ &quot;\&quot;* &quot;-&quot;_ ;_ @_ "/>
    <numFmt numFmtId="229" formatCode="&quot;SFr.&quot;\ #,##0.00;[Red]&quot;SFr.&quot;\ \-#,##0.00"/>
    <numFmt numFmtId="230" formatCode="&quot;SFr.&quot;\ #,##0.00;&quot;SFr.&quot;\ \-#,##0.00"/>
    <numFmt numFmtId="231" formatCode="_ &quot;SFr.&quot;\ * #,##0_ ;_ &quot;SFr.&quot;\ * \-#,##0_ ;_ &quot;SFr.&quot;\ * &quot;-&quot;_ ;_ @_ "/>
    <numFmt numFmtId="232" formatCode="#,##0.0_);\(#,##0.0\)"/>
    <numFmt numFmtId="233" formatCode="_(* #,##0.0000_);_(* \(#,##0.0000\);_(* &quot;-&quot;??_);_(@_)"/>
    <numFmt numFmtId="234" formatCode="0.0%;[Red]\(0.0%\)"/>
    <numFmt numFmtId="235" formatCode="_ * #,##0.00_)&quot;£&quot;_ ;_ * \(#,##0.00\)&quot;£&quot;_ ;_ * &quot;-&quot;??_)&quot;£&quot;_ ;_ @_ "/>
    <numFmt numFmtId="236" formatCode="0.0%;\(0.0%\)"/>
    <numFmt numFmtId="237" formatCode="_-* #,##0.00\ &quot;F&quot;_-;\-* #,##0.00\ &quot;F&quot;_-;_-* &quot;-&quot;??\ &quot;F&quot;_-;_-@_-"/>
    <numFmt numFmtId="238" formatCode="0.000_)"/>
    <numFmt numFmtId="239" formatCode="_(* #,##0_);_(* \(#,##0\);_(* \-_);_(@_)"/>
    <numFmt numFmtId="240" formatCode="#,##0.00;[Red]#,##0.00"/>
    <numFmt numFmtId="241" formatCode="#,##0;\(#,##0\)"/>
    <numFmt numFmtId="242" formatCode="_ &quot;R&quot;\ * #,##0_ ;_ &quot;R&quot;\ * \-#,##0_ ;_ &quot;R&quot;\ * &quot;-&quot;_ ;_ @_ "/>
    <numFmt numFmtId="243" formatCode="#,##0.000_);\(#,##0.000\)"/>
    <numFmt numFmtId="244" formatCode="\t0.00%"/>
    <numFmt numFmtId="245" formatCode="0.000"/>
    <numFmt numFmtId="246" formatCode="?\,???.??__;[Red]&quot;- &quot;?\,???.??__"/>
    <numFmt numFmtId="247" formatCode="?,???.??__;[Red]\-\ ?,???.??__;"/>
    <numFmt numFmtId="248" formatCode="\U\S\$#,##0.00;\(\U\S\$#,##0.00\)"/>
    <numFmt numFmtId="249" formatCode="_(\§\g\ #,##0_);_(\§\g\ \(#,##0\);_(\§\g\ &quot;-&quot;??_);_(@_)"/>
    <numFmt numFmtId="250" formatCode="_(\§\g\ #,##0_);_(\§\g\ \(#,##0\);_(\§\g\ &quot;-&quot;_);_(@_)"/>
    <numFmt numFmtId="251" formatCode="\t#\ ??/??"/>
    <numFmt numFmtId="252" formatCode="\§\g#,##0_);\(\§\g#,##0\)"/>
    <numFmt numFmtId="253" formatCode="_-&quot;VND&quot;* #,##0_-;\-&quot;VND&quot;* #,##0_-;_-&quot;VND&quot;* &quot;-&quot;_-;_-@_-"/>
    <numFmt numFmtId="254" formatCode="_(&quot;Rp&quot;* #,##0.00_);_(&quot;Rp&quot;* \(#,##0.00\);_(&quot;Rp&quot;* &quot;-&quot;??_);_(@_)"/>
    <numFmt numFmtId="255" formatCode="#,##0.00\ &quot;FB&quot;;[Red]\-#,##0.00\ &quot;FB&quot;"/>
    <numFmt numFmtId="256" formatCode="#,##0\ &quot;$&quot;;\-#,##0\ &quot;$&quot;"/>
    <numFmt numFmtId="257" formatCode="&quot;$&quot;#,##0;\-&quot;$&quot;#,##0"/>
    <numFmt numFmtId="258" formatCode="_-* #,##0\ _F_B_-;\-* #,##0\ _F_B_-;_-* &quot;-&quot;\ _F_B_-;_-@_-"/>
    <numFmt numFmtId="259" formatCode="_-[$€]* #,##0.00_-;\-[$€]* #,##0.00_-;_-[$€]* &quot;-&quot;??_-;_-@_-"/>
    <numFmt numFmtId="260" formatCode="&quot;öS&quot;\ #,##0;[Red]\-&quot;öS&quot;\ #,##0"/>
    <numFmt numFmtId="261" formatCode="&quot;Q&quot;#,##0_);\(&quot;Q&quot;#,##0\)"/>
    <numFmt numFmtId="262" formatCode="#,##0_);\-#,##0_)"/>
    <numFmt numFmtId="263" formatCode="_(* #,##0.000000_);_(* \(#,##0.000000\);_(* &quot;-&quot;??_);_(@_)"/>
    <numFmt numFmtId="264" formatCode="#,##0\ &quot;$&quot;_);\(#,##0\ &quot;$&quot;\)"/>
    <numFmt numFmtId="265" formatCode="#,###"/>
    <numFmt numFmtId="266" formatCode="#,##0\ &quot;£&quot;_);[Red]\(#,##0\ &quot;£&quot;\)"/>
    <numFmt numFmtId="267" formatCode="&quot;£&quot;###,0&quot;.&quot;00_);[Red]\(&quot;£&quot;###,0&quot;.&quot;00\)"/>
    <numFmt numFmtId="268" formatCode="&quot;\&quot;#,##0;[Red]\-&quot;\&quot;#,##0"/>
    <numFmt numFmtId="269" formatCode="&quot;\&quot;#,##0.00;\-&quot;\&quot;#,##0.00"/>
    <numFmt numFmtId="270" formatCode="0#,###,#&quot;.&quot;00"/>
    <numFmt numFmtId="271" formatCode="_ * #,##0_)\ &quot;$&quot;_ ;_ * \(#,##0\)\ &quot;$&quot;_ ;_ * &quot;-&quot;_)\ &quot;$&quot;_ ;_ @_ "/>
    <numFmt numFmtId="272" formatCode="&quot;VND&quot;#,##0_);[Red]\(&quot;VND&quot;#,##0\)"/>
    <numFmt numFmtId="273" formatCode="_ * #,##0_)&quot; $&quot;_ ;_ * \(#,##0&quot;) $&quot;_ ;_ * \-_)&quot; $&quot;_ ;_ @_ "/>
    <numFmt numFmtId="274" formatCode="#,##0.00_);\-#,##0.00_)"/>
    <numFmt numFmtId="275" formatCode="#"/>
    <numFmt numFmtId="276" formatCode="#,##0.0000"/>
    <numFmt numFmtId="277" formatCode="&quot;¡Ì&quot;#,##0;[Red]\-&quot;¡Ì&quot;#,##0"/>
    <numFmt numFmtId="278" formatCode="#,##0.00\ &quot;F&quot;;[Red]\-#,##0.00\ &quot;F&quot;"/>
    <numFmt numFmtId="279" formatCode="#,##0.00&quot; F&quot;;[Red]\-#,##0.00&quot; F&quot;"/>
    <numFmt numFmtId="280" formatCode="_-* #,##0.0\ _F_-;\-* #,##0.0\ _F_-;_-* &quot;-&quot;??\ _F_-;_-@_-"/>
    <numFmt numFmtId="281" formatCode="#,##0.00\ \ "/>
    <numFmt numFmtId="282" formatCode="0.00000000"/>
    <numFmt numFmtId="283" formatCode="_ * #,##0.0_ ;_ * \-#,##0.0_ ;_ * &quot;-&quot;??_ ;_ @_ "/>
    <numFmt numFmtId="284" formatCode="#,##0.00\ \ \ \ "/>
    <numFmt numFmtId="285" formatCode="_(* #.##0.00_);_(* \(#.##0.00\);_(* &quot;-&quot;??_);_(@_)"/>
    <numFmt numFmtId="286" formatCode="###\ ###\ ##0"/>
    <numFmt numFmtId="287" formatCode="&quot;\&quot;#,##0;&quot;\&quot;\-#,##0"/>
    <numFmt numFmtId="288" formatCode="_-* ###,0&quot;.&quot;00\ _F_B_-;\-* ###,0&quot;.&quot;00\ _F_B_-;_-* &quot;-&quot;??\ _F_B_-;_-@_-"/>
    <numFmt numFmtId="289" formatCode="\\#,##0;[Red]&quot;-\&quot;#,##0"/>
    <numFmt numFmtId="290" formatCode="_ * #.##._ ;_ * \-#.##._ ;_ * &quot;-&quot;??_ ;_ @_ⴆ"/>
    <numFmt numFmtId="291" formatCode="#,##0\ &quot;F&quot;;\-#,##0\ &quot;F&quot;"/>
    <numFmt numFmtId="292" formatCode="#,##0\ &quot;F&quot;;[Red]\-#,##0\ &quot;F&quot;"/>
    <numFmt numFmtId="293" formatCode="_-* #,##0\ _F_-;\-* #,##0\ _F_-;_-* &quot;-&quot;??\ _F_-;_-@_-"/>
    <numFmt numFmtId="294" formatCode="#.00\ ##0"/>
    <numFmt numFmtId="295" formatCode="#.\ ##0"/>
    <numFmt numFmtId="296" formatCode="_-* #,##0\ &quot;DM&quot;_-;\-* #,##0\ &quot;DM&quot;_-;_-* &quot;-&quot;\ &quot;DM&quot;_-;_-@_-"/>
    <numFmt numFmtId="297" formatCode="_-* #,##0.00\ &quot;DM&quot;_-;\-* #,##0.00\ &quot;DM&quot;_-;_-* &quot;-&quot;??\ &quot;DM&quot;_-;_-@_-"/>
    <numFmt numFmtId="298" formatCode="#,##0.000"/>
    <numFmt numFmtId="299" formatCode="#,###;\-#,###;&quot;&quot;;_(@_)"/>
  </numFmts>
  <fonts count="269">
    <font>
      <sz val="12"/>
      <name val="Times New Roman"/>
    </font>
    <font>
      <sz val="13"/>
      <color theme="1"/>
      <name val="Times New Roman"/>
      <family val="2"/>
    </font>
    <font>
      <sz val="13"/>
      <color theme="1"/>
      <name val="Times New Roman"/>
      <family val="2"/>
    </font>
    <font>
      <sz val="12"/>
      <name val="Times New Roman"/>
      <family val="1"/>
    </font>
    <font>
      <sz val="8"/>
      <name val="Times New Roman"/>
      <family val="1"/>
      <charset val="163"/>
    </font>
    <font>
      <sz val="12"/>
      <name val="Times New Roman"/>
      <family val="1"/>
    </font>
    <font>
      <sz val="13"/>
      <color indexed="8"/>
      <name val="Times New Roman"/>
      <family val="2"/>
    </font>
    <font>
      <sz val="13"/>
      <color indexed="9"/>
      <name val="Times New Roman"/>
      <family val="2"/>
    </font>
    <font>
      <sz val="13"/>
      <color indexed="20"/>
      <name val="Times New Roman"/>
      <family val="2"/>
    </font>
    <font>
      <b/>
      <sz val="13"/>
      <color indexed="52"/>
      <name val="Times New Roman"/>
      <family val="2"/>
    </font>
    <font>
      <b/>
      <sz val="13"/>
      <color indexed="9"/>
      <name val="Times New Roman"/>
      <family val="2"/>
    </font>
    <font>
      <sz val="10"/>
      <name val="Arial"/>
      <family val="2"/>
    </font>
    <font>
      <sz val="13"/>
      <name val=".VnTime"/>
      <family val="2"/>
    </font>
    <font>
      <i/>
      <sz val="13"/>
      <color indexed="23"/>
      <name val="Times New Roman"/>
      <family val="2"/>
    </font>
    <font>
      <sz val="13"/>
      <color indexed="17"/>
      <name val="Times New Roman"/>
      <family val="2"/>
    </font>
    <font>
      <b/>
      <sz val="12"/>
      <name val="Arial"/>
      <family val="2"/>
    </font>
    <font>
      <b/>
      <sz val="18"/>
      <name val="Arial"/>
      <family val="2"/>
    </font>
    <font>
      <b/>
      <sz val="11"/>
      <color indexed="56"/>
      <name val="Times New Roman"/>
      <family val="2"/>
    </font>
    <font>
      <sz val="13"/>
      <color indexed="62"/>
      <name val="Times New Roman"/>
      <family val="2"/>
    </font>
    <font>
      <sz val="13"/>
      <color indexed="52"/>
      <name val="Times New Roman"/>
      <family val="2"/>
    </font>
    <font>
      <sz val="12"/>
      <name val="Arial"/>
      <family val="2"/>
    </font>
    <font>
      <sz val="13"/>
      <color indexed="60"/>
      <name val="Times New Roman"/>
      <family val="2"/>
    </font>
    <font>
      <sz val="12"/>
      <name val="VNtimes new roman"/>
      <family val="2"/>
    </font>
    <font>
      <b/>
      <sz val="13"/>
      <color indexed="63"/>
      <name val="Times New Roman"/>
      <family val="2"/>
    </font>
    <font>
      <b/>
      <sz val="18"/>
      <color indexed="56"/>
      <name val="Cambria"/>
      <family val="2"/>
    </font>
    <font>
      <sz val="13"/>
      <color indexed="10"/>
      <name val="Times New Roman"/>
      <family val="2"/>
    </font>
    <font>
      <sz val="14"/>
      <name val="뼻뮝"/>
      <family val="3"/>
      <charset val="129"/>
    </font>
    <font>
      <sz val="12"/>
      <name val="뼻뮝"/>
      <family val="1"/>
      <charset val="129"/>
    </font>
    <font>
      <sz val="12"/>
      <name val="Courier"/>
      <family val="3"/>
    </font>
    <font>
      <sz val="12"/>
      <name val="바탕체"/>
      <family val="1"/>
      <charset val="129"/>
    </font>
    <font>
      <sz val="10"/>
      <name val=" "/>
      <family val="1"/>
      <charset val="136"/>
    </font>
    <font>
      <sz val="12"/>
      <name val=".VnArial Narrow"/>
      <family val="2"/>
    </font>
    <font>
      <sz val="11"/>
      <color theme="1"/>
      <name val="Calibri"/>
      <family val="2"/>
      <charset val="163"/>
      <scheme val="minor"/>
    </font>
    <font>
      <sz val="10.5"/>
      <color theme="1"/>
      <name val="Times New Roman"/>
      <family val="1"/>
    </font>
    <font>
      <b/>
      <sz val="10.5"/>
      <color theme="1"/>
      <name val="Times New Roman"/>
      <family val="1"/>
    </font>
    <font>
      <i/>
      <sz val="10.5"/>
      <color theme="1"/>
      <name val="Times New Roman"/>
      <family val="1"/>
    </font>
    <font>
      <sz val="12"/>
      <name val=".VnArial Narrow"/>
      <family val="2"/>
    </font>
    <font>
      <sz val="10"/>
      <name val="Arial"/>
      <family val="2"/>
      <charset val="163"/>
    </font>
    <font>
      <sz val="11"/>
      <color theme="1"/>
      <name val="times new roman"/>
      <family val="2"/>
      <charset val="163"/>
    </font>
    <font>
      <b/>
      <sz val="11"/>
      <color theme="1"/>
      <name val="Times New Roman"/>
      <family val="1"/>
    </font>
    <font>
      <sz val="12"/>
      <color theme="1"/>
      <name val="Times New Roman"/>
      <family val="1"/>
    </font>
    <font>
      <b/>
      <sz val="12"/>
      <color theme="1"/>
      <name val="Times New Roman"/>
      <family val="1"/>
    </font>
    <font>
      <b/>
      <i/>
      <sz val="10.5"/>
      <color theme="1"/>
      <name val="Times New Roman"/>
      <family val="1"/>
    </font>
    <font>
      <b/>
      <sz val="16"/>
      <color theme="1"/>
      <name val="Times New Roman"/>
      <family val="1"/>
    </font>
    <font>
      <b/>
      <sz val="10.5"/>
      <color rgb="FFFF0000"/>
      <name val="Times New Roman"/>
      <family val="1"/>
    </font>
    <font>
      <sz val="12"/>
      <name val="Times New Roman"/>
      <family val="1"/>
      <charset val="163"/>
    </font>
    <font>
      <i/>
      <sz val="10.5"/>
      <name val="Times New Roman"/>
      <family val="1"/>
    </font>
    <font>
      <sz val="10.5"/>
      <name val="Times New Roman"/>
      <family val="1"/>
    </font>
    <font>
      <b/>
      <sz val="12"/>
      <name val="Times New Roman"/>
      <family val="1"/>
      <charset val="163"/>
    </font>
    <font>
      <sz val="13"/>
      <name val="Times New Roman"/>
      <family val="1"/>
      <charset val="163"/>
    </font>
    <font>
      <b/>
      <sz val="10.5"/>
      <name val="Times New Roman"/>
      <family val="1"/>
    </font>
    <font>
      <i/>
      <sz val="15"/>
      <name val="Times New Roman"/>
      <family val="1"/>
    </font>
    <font>
      <b/>
      <sz val="13"/>
      <name val="Times New Roman"/>
      <family val="1"/>
    </font>
    <font>
      <sz val="13"/>
      <name val="Times New Roman"/>
      <family val="1"/>
    </font>
    <font>
      <b/>
      <i/>
      <sz val="10.5"/>
      <name val="Times New Roman"/>
      <family val="1"/>
    </font>
    <font>
      <i/>
      <sz val="12"/>
      <name val="Times New Roman"/>
      <family val="1"/>
      <charset val="163"/>
    </font>
    <font>
      <sz val="11"/>
      <color theme="1"/>
      <name val="Calibri"/>
      <family val="2"/>
      <scheme val="minor"/>
    </font>
    <font>
      <b/>
      <sz val="12"/>
      <name val="Times New Roman"/>
      <family val="1"/>
    </font>
    <font>
      <b/>
      <sz val="14"/>
      <name val="Times New Roman"/>
      <family val="1"/>
    </font>
    <font>
      <sz val="11"/>
      <color indexed="8"/>
      <name val="Calibri"/>
      <family val="2"/>
    </font>
    <font>
      <i/>
      <sz val="12"/>
      <name val="Times New Roman"/>
      <family val="1"/>
    </font>
    <font>
      <u/>
      <sz val="13"/>
      <name val="Times New Roman"/>
      <family val="1"/>
    </font>
    <font>
      <i/>
      <sz val="13"/>
      <name val="Times New Roman"/>
      <family val="1"/>
      <charset val="163"/>
    </font>
    <font>
      <b/>
      <sz val="13"/>
      <name val="Times New Roman"/>
      <family val="1"/>
      <charset val="163"/>
    </font>
    <font>
      <sz val="12"/>
      <color theme="1"/>
      <name val="Times New Roman"/>
      <family val="2"/>
    </font>
    <font>
      <sz val="12"/>
      <color theme="1"/>
      <name val="Times New Roman"/>
      <family val="2"/>
      <charset val="16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Arial Narrow"/>
      <family val="2"/>
    </font>
    <font>
      <sz val="10"/>
      <name val=".VnArial"/>
      <family val="2"/>
    </font>
    <font>
      <b/>
      <sz val="11"/>
      <color indexed="63"/>
      <name val="Calibri"/>
      <family val="2"/>
    </font>
    <font>
      <sz val="11"/>
      <color indexed="10"/>
      <name val="Calibri"/>
      <family val="2"/>
    </font>
    <font>
      <sz val="8"/>
      <name val="Arial"/>
      <family val="2"/>
    </font>
    <font>
      <sz val="12"/>
      <name val="VNI-Times"/>
    </font>
    <font>
      <sz val="12"/>
      <name val=".VnTime"/>
      <family val="2"/>
    </font>
    <font>
      <sz val="12"/>
      <name val="돋움체"/>
      <family val="3"/>
      <charset val="129"/>
    </font>
    <font>
      <sz val="10"/>
      <name val=".VnTime"/>
      <family val="2"/>
    </font>
    <font>
      <sz val="10"/>
      <name val="Helv"/>
      <family val="2"/>
    </font>
    <font>
      <sz val="10"/>
      <name val="Times New Roman"/>
      <family val="1"/>
    </font>
    <font>
      <sz val="12"/>
      <name val=".VnArial"/>
      <family val="2"/>
    </font>
    <font>
      <sz val="10"/>
      <name val="??"/>
      <family val="3"/>
      <charset val="129"/>
    </font>
    <font>
      <sz val="16"/>
      <name val="AngsanaUPC"/>
      <family val="3"/>
    </font>
    <font>
      <sz val="12"/>
      <name val="????"/>
      <family val="1"/>
      <charset val="136"/>
    </font>
    <font>
      <sz val="10"/>
      <name val="AngsanaUPC"/>
      <family val="1"/>
    </font>
    <font>
      <sz val="12"/>
      <name val="|??¢¥¢¬¨Ï"/>
      <family val="1"/>
      <charset val="129"/>
    </font>
    <font>
      <sz val="10"/>
      <name val="VNI-Times"/>
    </font>
    <font>
      <sz val="10"/>
      <name val="MS Sans Serif"/>
      <family val="2"/>
    </font>
    <font>
      <sz val="10"/>
      <color indexed="8"/>
      <name val="Arial"/>
      <family val="2"/>
    </font>
    <font>
      <sz val="10"/>
      <name val="VNtimes new roman"/>
      <family val="2"/>
    </font>
    <font>
      <sz val="10"/>
      <name val="VNI-Helve"/>
    </font>
    <font>
      <sz val="12"/>
      <name val="???"/>
    </font>
    <font>
      <sz val="11"/>
      <name val="‚l‚r ‚oƒSƒVƒbƒN"/>
      <family val="3"/>
      <charset val="128"/>
    </font>
    <font>
      <sz val="11"/>
      <name val="–¾’©"/>
      <family val="1"/>
      <charset val="128"/>
    </font>
    <font>
      <sz val="14"/>
      <name val="Terminal"/>
      <family val="3"/>
      <charset val="128"/>
    </font>
    <font>
      <sz val="14"/>
      <name val="VnTime"/>
    </font>
    <font>
      <b/>
      <sz val="10"/>
      <name val=".VnTimeH"/>
      <family val="2"/>
    </font>
    <font>
      <sz val="11"/>
      <name val=".VnTime"/>
      <family val="2"/>
    </font>
    <font>
      <b/>
      <u/>
      <sz val="14"/>
      <color indexed="8"/>
      <name val=".VnBook-Antiqua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Arial Narrow"/>
      <family val="2"/>
    </font>
    <font>
      <b/>
      <sz val="12"/>
      <color indexed="8"/>
      <name val=".VnBook-Antiqua"/>
      <family val="2"/>
    </font>
    <font>
      <i/>
      <sz val="12"/>
      <color indexed="8"/>
      <name val=".VnBook-Antiqua"/>
      <family val="2"/>
    </font>
    <font>
      <sz val="12"/>
      <color indexed="9"/>
      <name val="Arial Narrow"/>
      <family val="2"/>
    </font>
    <font>
      <sz val="14"/>
      <name val=".VnTime"/>
      <family val="2"/>
    </font>
    <font>
      <sz val="12"/>
      <name val="¹UAAA¼"/>
      <family val="3"/>
      <charset val="129"/>
    </font>
    <font>
      <sz val="8"/>
      <name val="Times New Roman"/>
      <family val="1"/>
    </font>
    <font>
      <b/>
      <sz val="12"/>
      <color indexed="63"/>
      <name val="VNI-Times"/>
    </font>
    <font>
      <sz val="12"/>
      <name val="¹ÙÅÁÃ¼"/>
      <charset val="129"/>
    </font>
    <font>
      <sz val="12"/>
      <color indexed="20"/>
      <name val="Arial Narrow"/>
      <family val="2"/>
    </font>
    <font>
      <sz val="12"/>
      <name val="Tms Rmn"/>
    </font>
    <font>
      <sz val="11"/>
      <name val="µ¸¿ò"/>
      <charset val="129"/>
    </font>
    <font>
      <sz val="10"/>
      <name val="±¼¸²A¼"/>
      <family val="3"/>
      <charset val="129"/>
    </font>
    <font>
      <sz val="12"/>
      <name val="¹ÙÅÁÃ¼"/>
      <family val="1"/>
      <charset val="129"/>
    </font>
    <font>
      <sz val="10"/>
      <name val="Helv"/>
    </font>
    <font>
      <b/>
      <sz val="12"/>
      <color indexed="52"/>
      <name val="Arial Narrow"/>
      <family val="2"/>
    </font>
    <font>
      <b/>
      <sz val="10"/>
      <name val="Helv"/>
    </font>
    <font>
      <b/>
      <sz val="12"/>
      <color indexed="9"/>
      <name val="Arial Narrow"/>
      <family val="2"/>
    </font>
    <font>
      <sz val="11"/>
      <name val="VNbook-Antiqua"/>
      <family val="2"/>
    </font>
    <font>
      <sz val="10"/>
      <name val="VNI-Aptima"/>
    </font>
    <font>
      <sz val="11"/>
      <name val="VNtimes new roman"/>
      <family val="2"/>
    </font>
    <font>
      <sz val="11"/>
      <name val="Tms Rmn"/>
    </font>
    <font>
      <sz val="11"/>
      <name val="UVnTime"/>
      <family val="2"/>
    </font>
    <font>
      <sz val="12"/>
      <color indexed="8"/>
      <name val="Times New Roman"/>
      <family val="2"/>
    </font>
    <font>
      <sz val="10"/>
      <name val="BERNHARD"/>
    </font>
    <font>
      <b/>
      <sz val="12"/>
      <name val="VNTime"/>
      <family val="2"/>
    </font>
    <font>
      <sz val="10"/>
      <name val="MS Serif"/>
      <family val="1"/>
    </font>
    <font>
      <b/>
      <sz val="12"/>
      <name val="VNTimeH"/>
      <family val="2"/>
    </font>
    <font>
      <b/>
      <sz val="15"/>
      <color indexed="56"/>
      <name val="Calibri"/>
      <family val="2"/>
    </font>
    <font>
      <b/>
      <sz val="13"/>
      <color indexed="56"/>
      <name val="Calibri"/>
      <family val="2"/>
    </font>
    <font>
      <sz val="1"/>
      <color indexed="8"/>
      <name val="Courier"/>
      <family val="3"/>
    </font>
    <font>
      <sz val="10"/>
      <name val="Arial CE"/>
      <charset val="238"/>
    </font>
    <font>
      <b/>
      <sz val="1"/>
      <color indexed="8"/>
      <name val="Courier"/>
      <family val="3"/>
    </font>
    <font>
      <sz val="10"/>
      <color indexed="16"/>
      <name val="MS Serif"/>
      <family val="1"/>
    </font>
    <font>
      <sz val="14"/>
      <name val="VNtimes new roman"/>
      <family val="2"/>
    </font>
    <font>
      <i/>
      <sz val="12"/>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ont>
    <font>
      <sz val="12"/>
      <name val="VNTime"/>
      <family val="2"/>
    </font>
    <font>
      <sz val="12"/>
      <color indexed="17"/>
      <name val="Arial Narrow"/>
      <family val="2"/>
    </font>
    <font>
      <b/>
      <sz val="11"/>
      <name val="Times New Roman"/>
      <family val="1"/>
    </font>
    <font>
      <sz val="10"/>
      <name val=".VnArialH"/>
      <family val="2"/>
    </font>
    <font>
      <b/>
      <sz val="12"/>
      <name val=".VnBook-AntiquaH"/>
      <family val="2"/>
    </font>
    <font>
      <b/>
      <sz val="12"/>
      <color indexed="9"/>
      <name val="Tms Rmn"/>
    </font>
    <font>
      <b/>
      <sz val="12"/>
      <name val="Helv"/>
    </font>
    <font>
      <b/>
      <sz val="11"/>
      <color indexed="56"/>
      <name val="Arial Narrow"/>
      <family val="2"/>
    </font>
    <font>
      <b/>
      <sz val="8"/>
      <name val="MS Sans Serif"/>
      <family val="2"/>
    </font>
    <font>
      <b/>
      <sz val="10"/>
      <name val=".VnTime"/>
      <family val="2"/>
    </font>
    <font>
      <sz val="10"/>
      <name val="vnTimesRoman"/>
    </font>
    <font>
      <b/>
      <sz val="14"/>
      <name val=".VnTimeH"/>
      <family val="2"/>
    </font>
    <font>
      <sz val="12"/>
      <name val="±¼¸²Ã¼"/>
      <family val="3"/>
      <charset val="129"/>
    </font>
    <font>
      <sz val="12"/>
      <color indexed="62"/>
      <name val="Arial Narrow"/>
      <family val="2"/>
    </font>
    <font>
      <u/>
      <sz val="10"/>
      <color indexed="12"/>
      <name val=".VnTime"/>
      <family val="2"/>
    </font>
    <font>
      <u/>
      <sz val="12"/>
      <color indexed="12"/>
      <name val=".VnTime"/>
      <family val="2"/>
    </font>
    <font>
      <u/>
      <sz val="12"/>
      <color indexed="12"/>
      <name val="Arial"/>
      <family val="2"/>
    </font>
    <font>
      <sz val="10"/>
      <name val="VNI-Avo"/>
    </font>
    <font>
      <b/>
      <sz val="14"/>
      <name val=".VnArialH"/>
      <family val="2"/>
    </font>
    <font>
      <sz val="12"/>
      <color indexed="52"/>
      <name val="Arial Narrow"/>
      <family val="2"/>
    </font>
    <font>
      <sz val="8"/>
      <name val="VNarial"/>
      <family val="2"/>
    </font>
    <font>
      <b/>
      <sz val="11"/>
      <name val="Helv"/>
    </font>
    <font>
      <sz val="10"/>
      <name val=".VnAvant"/>
      <family val="2"/>
    </font>
    <font>
      <sz val="12"/>
      <color indexed="60"/>
      <name val="Arial Narrow"/>
      <family val="2"/>
    </font>
    <font>
      <sz val="7"/>
      <name val="Small Fonts"/>
      <family val="2"/>
    </font>
    <font>
      <b/>
      <sz val="12"/>
      <name val="VN-NTime"/>
    </font>
    <font>
      <sz val="12"/>
      <name val="???"/>
      <family val="1"/>
      <charset val="129"/>
    </font>
    <font>
      <sz val="11"/>
      <color indexed="8"/>
      <name val="Helvetica Neue"/>
    </font>
    <font>
      <sz val="10"/>
      <name val="VNlucida sans"/>
      <family val="2"/>
    </font>
    <font>
      <sz val="11"/>
      <name val="VNI-Aptima"/>
    </font>
    <font>
      <b/>
      <sz val="11"/>
      <name val="Arial"/>
      <family val="2"/>
    </font>
    <font>
      <b/>
      <sz val="12"/>
      <color indexed="63"/>
      <name val="Arial Narrow"/>
      <family val="2"/>
    </font>
    <font>
      <sz val="14"/>
      <name val=".VnArial Narrow"/>
      <family val="2"/>
    </font>
    <font>
      <sz val="12"/>
      <color indexed="8"/>
      <name val="Times New Roman"/>
      <family val="1"/>
    </font>
    <font>
      <sz val="12"/>
      <name val="Helv"/>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2"/>
      <color indexed="8"/>
      <name val=".VnTime"/>
      <family val="2"/>
    </font>
    <font>
      <sz val="11"/>
      <name val=".VnAvant"/>
      <family val="2"/>
    </font>
    <font>
      <b/>
      <sz val="13"/>
      <color indexed="8"/>
      <name val=".VnTimeH"/>
      <family val="2"/>
    </font>
    <font>
      <b/>
      <u val="double"/>
      <sz val="12"/>
      <color indexed="12"/>
      <name val=".VnBahamasB"/>
      <family val="2"/>
    </font>
    <font>
      <sz val="9.5"/>
      <name val=".VnBlackH"/>
      <family val="2"/>
    </font>
    <font>
      <b/>
      <sz val="10"/>
      <name val=".VnBahamasBH"/>
      <family val="2"/>
    </font>
    <font>
      <b/>
      <sz val="11"/>
      <name val=".VnArialH"/>
      <family val="2"/>
    </font>
    <font>
      <b/>
      <sz val="11"/>
      <color indexed="8"/>
      <name val="Calibri"/>
      <family val="2"/>
    </font>
    <font>
      <b/>
      <sz val="10"/>
      <name val=".VnArialH"/>
      <family val="2"/>
    </font>
    <font>
      <sz val="10"/>
      <name val=".VnArial Narrow"/>
      <family val="2"/>
    </font>
    <font>
      <sz val="9"/>
      <name val="VNswitzerlandCondensed"/>
      <family val="2"/>
    </font>
    <font>
      <sz val="11"/>
      <name val="VNI-Times"/>
    </font>
    <font>
      <sz val="8"/>
      <name val="VNI-Helve"/>
    </font>
    <font>
      <sz val="10"/>
      <color indexed="8"/>
      <name val="MS Sans Serif"/>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Arial Narrow"/>
      <family val="2"/>
    </font>
    <font>
      <sz val="10"/>
      <name val="Geneva"/>
      <family val="2"/>
    </font>
    <font>
      <sz val="14"/>
      <name val=".VnArial"/>
      <family val="2"/>
    </font>
    <font>
      <sz val="12"/>
      <color indexed="8"/>
      <name val="바탕체"/>
      <family val="3"/>
    </font>
    <font>
      <sz val="10"/>
      <name val="명조"/>
      <family val="3"/>
      <charset val="129"/>
    </font>
    <font>
      <sz val="10"/>
      <name val="돋움체"/>
      <family val="3"/>
      <charset val="129"/>
    </font>
    <font>
      <sz val="9"/>
      <name val="Arial"/>
      <family val="2"/>
    </font>
    <font>
      <sz val="11"/>
      <color indexed="8"/>
      <name val="Arial"/>
      <family val="2"/>
    </font>
    <font>
      <b/>
      <u/>
      <sz val="13"/>
      <name val="VnTime"/>
    </font>
    <font>
      <sz val="12"/>
      <color indexed="8"/>
      <name val="Times New Roman"/>
      <family val="2"/>
      <charset val="163"/>
    </font>
    <font>
      <sz val="8"/>
      <name val="Tms Rmn"/>
    </font>
    <font>
      <b/>
      <sz val="15"/>
      <name val="Times New Roman"/>
      <family val="1"/>
      <charset val="163"/>
    </font>
    <font>
      <u/>
      <sz val="13"/>
      <name val="Times New Roman"/>
      <family val="1"/>
      <charset val="163"/>
    </font>
    <font>
      <b/>
      <sz val="14"/>
      <name val="Times New Roman"/>
      <family val="1"/>
      <charset val="163"/>
    </font>
    <font>
      <i/>
      <sz val="14"/>
      <name val="Times New Roman"/>
      <family val="1"/>
      <charset val="163"/>
    </font>
    <font>
      <i/>
      <sz val="15"/>
      <color theme="1"/>
      <name val="Times New Roman"/>
      <family val="1"/>
    </font>
    <font>
      <u/>
      <sz val="14"/>
      <name val="Times New Roman"/>
      <family val="1"/>
      <charset val="163"/>
    </font>
    <font>
      <sz val="14"/>
      <name val="Times New Roman"/>
      <family val="1"/>
      <charset val="163"/>
    </font>
    <font>
      <u/>
      <sz val="14"/>
      <color theme="1"/>
      <name val="Times New Roman"/>
      <family val="1"/>
    </font>
    <font>
      <sz val="14"/>
      <color theme="1"/>
      <name val="Times New Roman"/>
      <family val="1"/>
    </font>
    <font>
      <sz val="13"/>
      <color theme="1"/>
      <name val="Times New Roman"/>
      <family val="1"/>
    </font>
    <font>
      <i/>
      <sz val="11"/>
      <name val="Times New Roman"/>
      <family val="1"/>
    </font>
    <font>
      <sz val="11"/>
      <name val="Times New Roman"/>
      <family val="1"/>
    </font>
    <font>
      <sz val="13"/>
      <color rgb="FFFF0000"/>
      <name val="Times New Roman"/>
      <family val="1"/>
    </font>
    <font>
      <i/>
      <sz val="13"/>
      <color theme="1"/>
      <name val="Times New Roman"/>
      <family val="1"/>
    </font>
    <font>
      <sz val="11"/>
      <color theme="1"/>
      <name val="Times New Roman"/>
      <family val="1"/>
    </font>
    <font>
      <b/>
      <i/>
      <sz val="11"/>
      <name val="Times New Roman"/>
      <family val="1"/>
    </font>
    <font>
      <b/>
      <i/>
      <sz val="11"/>
      <color theme="1"/>
      <name val="Times New Roman"/>
      <family val="1"/>
    </font>
    <font>
      <i/>
      <sz val="11"/>
      <color theme="1"/>
      <name val="Times New Roman"/>
      <family val="1"/>
    </font>
    <font>
      <sz val="12"/>
      <color rgb="FF000000"/>
      <name val="Times New Roman"/>
      <family val="1"/>
    </font>
    <font>
      <b/>
      <sz val="11"/>
      <color rgb="FF000000"/>
      <name val="Times New Roman"/>
      <family val="1"/>
    </font>
    <font>
      <sz val="11"/>
      <color rgb="FF000000"/>
      <name val="Times New Roman"/>
      <family val="1"/>
    </font>
    <font>
      <i/>
      <sz val="11"/>
      <color rgb="FF000000"/>
      <name val="Times New Roman"/>
      <family val="1"/>
    </font>
    <font>
      <i/>
      <sz val="10"/>
      <color rgb="FF000000"/>
      <name val="Times New Roman"/>
      <family val="1"/>
    </font>
    <font>
      <b/>
      <sz val="11"/>
      <color rgb="FFFF0000"/>
      <name val="Times New Roman"/>
      <family val="1"/>
    </font>
    <font>
      <i/>
      <sz val="13"/>
      <name val="Times New Roman"/>
      <family val="1"/>
    </font>
    <font>
      <b/>
      <i/>
      <sz val="13"/>
      <name val="Times New Roman"/>
      <family val="1"/>
    </font>
  </fonts>
  <fills count="7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indexed="13"/>
        <bgColor indexed="64"/>
      </patternFill>
    </fill>
    <fill>
      <patternFill patternType="solid">
        <fgColor indexed="9"/>
        <bgColor indexed="9"/>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9"/>
        <bgColor indexed="10"/>
      </patternFill>
    </fill>
  </fills>
  <borders count="6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style="double">
        <color indexed="64"/>
      </right>
      <top/>
      <bottom/>
      <diagonal/>
    </border>
    <border>
      <left/>
      <right/>
      <top/>
      <bottom style="thick">
        <color indexed="62"/>
      </bottom>
      <diagonal/>
    </border>
    <border>
      <left/>
      <right/>
      <top/>
      <bottom style="thick">
        <color indexed="22"/>
      </bottom>
      <diagonal/>
    </border>
    <border>
      <left/>
      <right/>
      <top style="double">
        <color indexed="64"/>
      </top>
      <bottom style="double">
        <color indexed="64"/>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s>
  <cellStyleXfs count="3328">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166" fontId="3" fillId="0" borderId="0" applyFont="0" applyFill="0" applyBorder="0" applyAlignment="0" applyProtection="0"/>
    <xf numFmtId="43" fontId="32" fillId="0" borderId="0" applyFont="0" applyFill="0" applyBorder="0" applyAlignment="0" applyProtection="0"/>
    <xf numFmtId="176" fontId="11" fillId="0" borderId="0" applyFill="0" applyBorder="0" applyAlignment="0" applyProtection="0"/>
    <xf numFmtId="165" fontId="31" fillId="0" borderId="0" applyFont="0" applyFill="0" applyBorder="0" applyAlignment="0" applyProtection="0"/>
    <xf numFmtId="3" fontId="11" fillId="0" borderId="0" applyFont="0" applyFill="0" applyBorder="0" applyAlignment="0" applyProtection="0"/>
    <xf numFmtId="175" fontId="12" fillId="0" borderId="0" applyFont="0" applyFill="0" applyBorder="0" applyAlignment="0" applyProtection="0"/>
    <xf numFmtId="170" fontId="11" fillId="0" borderId="0" applyFont="0" applyFill="0" applyBorder="0" applyAlignment="0" applyProtection="0"/>
    <xf numFmtId="0" fontId="10" fillId="21" borderId="2" applyNumberFormat="0" applyAlignment="0" applyProtection="0"/>
    <xf numFmtId="0" fontId="11" fillId="0" borderId="0" applyFont="0" applyFill="0" applyBorder="0" applyAlignment="0" applyProtection="0"/>
    <xf numFmtId="0" fontId="13" fillId="0" borderId="0" applyNumberFormat="0" applyFill="0" applyBorder="0" applyAlignment="0" applyProtection="0"/>
    <xf numFmtId="2" fontId="11" fillId="0" borderId="0" applyFont="0" applyFill="0" applyBorder="0" applyAlignment="0" applyProtection="0"/>
    <xf numFmtId="0" fontId="14" fillId="4" borderId="0" applyNumberFormat="0" applyBorder="0" applyAlignment="0" applyProtection="0"/>
    <xf numFmtId="0" fontId="15" fillId="0" borderId="3" applyNumberFormat="0" applyAlignment="0" applyProtection="0">
      <alignment horizontal="left" vertical="center"/>
    </xf>
    <xf numFmtId="0" fontId="15" fillId="0" borderId="4">
      <alignment horizontal="left" vertical="center"/>
    </xf>
    <xf numFmtId="0" fontId="16" fillId="0" borderId="0" applyNumberFormat="0" applyFill="0" applyBorder="0" applyAlignment="0" applyProtection="0"/>
    <xf numFmtId="0" fontId="15" fillId="0" borderId="0" applyNumberFormat="0" applyFill="0" applyBorder="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0" borderId="0" applyNumberFormat="0" applyFont="0" applyFill="0" applyAlignment="0"/>
    <xf numFmtId="0" fontId="21" fillId="22" borderId="0" applyNumberFormat="0" applyBorder="0" applyAlignment="0" applyProtection="0"/>
    <xf numFmtId="174" fontId="22" fillId="0" borderId="0"/>
    <xf numFmtId="0" fontId="12" fillId="0" borderId="0"/>
    <xf numFmtId="0" fontId="31" fillId="0" borderId="0"/>
    <xf numFmtId="0" fontId="11" fillId="0" borderId="0"/>
    <xf numFmtId="0" fontId="12" fillId="23" borderId="7" applyNumberFormat="0" applyFont="0" applyAlignment="0" applyProtection="0"/>
    <xf numFmtId="0" fontId="23" fillId="20" borderId="8" applyNumberFormat="0" applyAlignment="0" applyProtection="0"/>
    <xf numFmtId="0" fontId="24" fillId="0" borderId="0" applyNumberFormat="0" applyFill="0" applyBorder="0" applyAlignment="0" applyProtection="0"/>
    <xf numFmtId="0" fontId="11" fillId="0" borderId="9" applyNumberFormat="0" applyFont="0" applyFill="0" applyAlignment="0" applyProtection="0"/>
    <xf numFmtId="0" fontId="25" fillId="0" borderId="0" applyNumberForma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7" fillId="0" borderId="0"/>
    <xf numFmtId="167" fontId="28"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lignment vertical="center"/>
    </xf>
    <xf numFmtId="0" fontId="2" fillId="0" borderId="0"/>
    <xf numFmtId="166" fontId="2" fillId="0" borderId="0" applyFont="0" applyFill="0" applyBorder="0" applyAlignment="0" applyProtection="0"/>
    <xf numFmtId="0" fontId="3" fillId="0" borderId="0"/>
    <xf numFmtId="0" fontId="36" fillId="0" borderId="0"/>
    <xf numFmtId="165" fontId="36" fillId="0" borderId="0" applyFont="0" applyFill="0" applyBorder="0" applyAlignment="0" applyProtection="0"/>
    <xf numFmtId="0" fontId="31" fillId="0" borderId="0"/>
    <xf numFmtId="0" fontId="36" fillId="0" borderId="0"/>
    <xf numFmtId="177" fontId="37" fillId="0" borderId="0" applyFont="0" applyFill="0" applyBorder="0" applyAlignment="0" applyProtection="0"/>
    <xf numFmtId="165" fontId="31" fillId="0" borderId="0" applyFont="0" applyFill="0" applyBorder="0" applyAlignment="0" applyProtection="0"/>
    <xf numFmtId="0" fontId="37" fillId="0" borderId="0"/>
    <xf numFmtId="9" fontId="36" fillId="0" borderId="0" applyFont="0" applyFill="0" applyBorder="0" applyAlignment="0" applyProtection="0"/>
    <xf numFmtId="0" fontId="3" fillId="0" borderId="0"/>
    <xf numFmtId="0" fontId="38" fillId="0" borderId="0"/>
    <xf numFmtId="0" fontId="1" fillId="0" borderId="0"/>
    <xf numFmtId="0" fontId="38" fillId="0" borderId="0"/>
    <xf numFmtId="0" fontId="56" fillId="0" borderId="0"/>
    <xf numFmtId="43" fontId="56" fillId="0" borderId="0" applyFont="0" applyFill="0" applyBorder="0" applyAlignment="0" applyProtection="0"/>
    <xf numFmtId="165" fontId="11" fillId="0" borderId="0" applyFont="0" applyFill="0" applyBorder="0" applyAlignment="0" applyProtection="0"/>
    <xf numFmtId="176" fontId="11" fillId="0" borderId="0" applyFill="0" applyBorder="0" applyAlignment="0" applyProtection="0"/>
    <xf numFmtId="0" fontId="56" fillId="0" borderId="0"/>
    <xf numFmtId="165" fontId="56" fillId="0" borderId="0" applyFont="0" applyFill="0" applyBorder="0" applyAlignment="0" applyProtection="0"/>
    <xf numFmtId="9" fontId="56" fillId="0" borderId="0" applyFont="0" applyFill="0" applyBorder="0" applyAlignment="0" applyProtection="0"/>
    <xf numFmtId="0" fontId="32" fillId="0" borderId="0"/>
    <xf numFmtId="9" fontId="32" fillId="0" borderId="0" applyFont="0" applyFill="0" applyBorder="0" applyAlignment="0" applyProtection="0"/>
    <xf numFmtId="0" fontId="11" fillId="0" borderId="0"/>
    <xf numFmtId="0" fontId="11" fillId="0" borderId="0"/>
    <xf numFmtId="165" fontId="59" fillId="0" borderId="0" applyFont="0" applyFill="0" applyBorder="0" applyAlignment="0" applyProtection="0"/>
    <xf numFmtId="0" fontId="56" fillId="0" borderId="0"/>
    <xf numFmtId="0" fontId="56" fillId="0" borderId="0"/>
    <xf numFmtId="0" fontId="56" fillId="0" borderId="0"/>
    <xf numFmtId="0" fontId="56" fillId="0" borderId="0"/>
    <xf numFmtId="0" fontId="45" fillId="0" borderId="0"/>
    <xf numFmtId="0" fontId="45" fillId="0" borderId="0"/>
    <xf numFmtId="0" fontId="11" fillId="0" borderId="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9" fillId="34" borderId="0" applyNumberFormat="0" applyBorder="0" applyAlignment="0" applyProtection="0"/>
    <xf numFmtId="0" fontId="59" fillId="29" borderId="0" applyNumberFormat="0" applyBorder="0" applyAlignment="0" applyProtection="0"/>
    <xf numFmtId="0" fontId="59" fillId="32" borderId="0" applyNumberFormat="0" applyBorder="0" applyAlignment="0" applyProtection="0"/>
    <xf numFmtId="0" fontId="59" fillId="35" borderId="0" applyNumberFormat="0" applyBorder="0" applyAlignment="0" applyProtection="0"/>
    <xf numFmtId="0" fontId="66" fillId="36" borderId="0" applyNumberFormat="0" applyBorder="0" applyAlignment="0" applyProtection="0"/>
    <xf numFmtId="0" fontId="66" fillId="33" borderId="0" applyNumberFormat="0" applyBorder="0" applyAlignment="0" applyProtection="0"/>
    <xf numFmtId="0" fontId="66" fillId="34" borderId="0" applyNumberFormat="0" applyBorder="0" applyAlignment="0" applyProtection="0"/>
    <xf numFmtId="0" fontId="66" fillId="37" borderId="0" applyNumberFormat="0" applyBorder="0" applyAlignment="0" applyProtection="0"/>
    <xf numFmtId="0" fontId="66" fillId="38"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37" borderId="0" applyNumberFormat="0" applyBorder="0" applyAlignment="0" applyProtection="0"/>
    <xf numFmtId="0" fontId="66" fillId="38" borderId="0" applyNumberFormat="0" applyBorder="0" applyAlignment="0" applyProtection="0"/>
    <xf numFmtId="0" fontId="66" fillId="43" borderId="0" applyNumberFormat="0" applyBorder="0" applyAlignment="0" applyProtection="0"/>
    <xf numFmtId="0" fontId="11" fillId="0" borderId="0"/>
    <xf numFmtId="0" fontId="11" fillId="0" borderId="0"/>
    <xf numFmtId="0" fontId="67" fillId="27" borderId="0" applyNumberFormat="0" applyBorder="0" applyAlignment="0" applyProtection="0"/>
    <xf numFmtId="0" fontId="68" fillId="44" borderId="22" applyNumberFormat="0" applyAlignment="0" applyProtection="0"/>
    <xf numFmtId="0" fontId="69" fillId="45" borderId="2" applyNumberFormat="0" applyAlignment="0" applyProtection="0"/>
    <xf numFmtId="165" fontId="11" fillId="0" borderId="0" applyFont="0" applyFill="0" applyBorder="0" applyAlignment="0" applyProtection="0"/>
    <xf numFmtId="165" fontId="11" fillId="0" borderId="0" applyFont="0" applyFill="0" applyBorder="0" applyAlignment="0" applyProtection="0"/>
    <xf numFmtId="176" fontId="11" fillId="0" borderId="0" applyFill="0" applyBorder="0" applyAlignment="0" applyProtection="0"/>
    <xf numFmtId="165" fontId="11" fillId="0" borderId="0" applyFont="0" applyFill="0" applyBorder="0" applyAlignment="0" applyProtection="0"/>
    <xf numFmtId="3" fontId="11" fillId="0" borderId="0" applyFill="0" applyBorder="0" applyAlignment="0" applyProtection="0"/>
    <xf numFmtId="184" fontId="11" fillId="0" borderId="0" applyFill="0" applyBorder="0" applyAlignment="0" applyProtection="0"/>
    <xf numFmtId="0" fontId="11" fillId="0" borderId="0" applyFill="0" applyBorder="0" applyAlignment="0" applyProtection="0"/>
    <xf numFmtId="0" fontId="70" fillId="0" borderId="0" applyNumberFormat="0" applyFill="0" applyBorder="0" applyAlignment="0" applyProtection="0"/>
    <xf numFmtId="2" fontId="11" fillId="0" borderId="0" applyFill="0" applyBorder="0" applyAlignment="0" applyProtection="0"/>
    <xf numFmtId="0" fontId="71" fillId="28" borderId="0" applyNumberFormat="0" applyBorder="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1" borderId="22" applyNumberFormat="0" applyAlignment="0" applyProtection="0"/>
    <xf numFmtId="0" fontId="74" fillId="0" borderId="6" applyNumberFormat="0" applyFill="0" applyAlignment="0" applyProtection="0"/>
    <xf numFmtId="0" fontId="75" fillId="46" borderId="0" applyNumberFormat="0" applyBorder="0" applyAlignment="0" applyProtection="0"/>
    <xf numFmtId="0" fontId="76" fillId="0" borderId="0"/>
    <xf numFmtId="0" fontId="77" fillId="0" borderId="0"/>
    <xf numFmtId="0" fontId="59" fillId="0" borderId="0"/>
    <xf numFmtId="0" fontId="49" fillId="0" borderId="0"/>
    <xf numFmtId="0" fontId="59" fillId="0" borderId="0"/>
    <xf numFmtId="0" fontId="11" fillId="47" borderId="23" applyNumberFormat="0" applyAlignment="0" applyProtection="0"/>
    <xf numFmtId="0" fontId="78" fillId="44" borderId="24" applyNumberFormat="0" applyAlignment="0" applyProtection="0"/>
    <xf numFmtId="0" fontId="11" fillId="0" borderId="25" applyNumberFormat="0" applyFill="0" applyAlignment="0" applyProtection="0"/>
    <xf numFmtId="0" fontId="79" fillId="0" borderId="0" applyNumberFormat="0" applyFill="0" applyBorder="0" applyAlignment="0" applyProtection="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5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59" fillId="0" borderId="0"/>
    <xf numFmtId="9" fontId="59" fillId="0" borderId="0" applyFont="0" applyFill="0" applyBorder="0" applyAlignment="0" applyProtection="0"/>
    <xf numFmtId="165" fontId="11" fillId="0" borderId="0" applyFont="0" applyFill="0" applyBorder="0" applyAlignment="0" applyProtection="0"/>
    <xf numFmtId="0" fontId="11" fillId="0" borderId="0"/>
    <xf numFmtId="0" fontId="56" fillId="0" borderId="0"/>
    <xf numFmtId="165" fontId="56" fillId="0" borderId="0" applyFont="0" applyFill="0" applyBorder="0" applyAlignment="0" applyProtection="0"/>
    <xf numFmtId="3" fontId="12" fillId="0" borderId="0"/>
    <xf numFmtId="0" fontId="56" fillId="0" borderId="0"/>
    <xf numFmtId="165" fontId="56" fillId="0" borderId="0" applyFont="0" applyFill="0" applyBorder="0" applyAlignment="0" applyProtection="0"/>
    <xf numFmtId="165" fontId="56" fillId="0" borderId="0" applyFont="0" applyFill="0" applyBorder="0" applyAlignment="0" applyProtection="0"/>
    <xf numFmtId="43" fontId="32" fillId="0" borderId="0" applyFont="0" applyFill="0" applyBorder="0" applyAlignment="0" applyProtection="0"/>
    <xf numFmtId="0" fontId="32" fillId="0" borderId="0"/>
    <xf numFmtId="168" fontId="81" fillId="0" borderId="0" applyFont="0" applyFill="0" applyBorder="0" applyAlignment="0" applyProtection="0"/>
    <xf numFmtId="0" fontId="82" fillId="0" borderId="0" applyNumberFormat="0" applyFill="0" applyBorder="0" applyAlignment="0" applyProtection="0"/>
    <xf numFmtId="3" fontId="83" fillId="0" borderId="15"/>
    <xf numFmtId="178" fontId="22" fillId="0" borderId="29" applyFont="0" applyBorder="0"/>
    <xf numFmtId="185" fontId="76" fillId="0" borderId="0" applyBorder="0"/>
    <xf numFmtId="178" fontId="22" fillId="0" borderId="29" applyFont="0" applyBorder="0"/>
    <xf numFmtId="0" fontId="84" fillId="0" borderId="0"/>
    <xf numFmtId="188" fontId="77" fillId="0" borderId="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89" fontId="86" fillId="0" borderId="0" applyFont="0" applyFill="0" applyBorder="0" applyAlignment="0" applyProtection="0"/>
    <xf numFmtId="171" fontId="11" fillId="0" borderId="0" applyFont="0" applyFill="0" applyBorder="0" applyAlignment="0" applyProtection="0"/>
    <xf numFmtId="0" fontId="11" fillId="0" borderId="0" applyNumberFormat="0" applyFill="0" applyBorder="0" applyAlignment="0" applyProtection="0"/>
    <xf numFmtId="0" fontId="87" fillId="0" borderId="0" applyFont="0" applyFill="0" applyBorder="0" applyAlignment="0" applyProtection="0"/>
    <xf numFmtId="0" fontId="88" fillId="0" borderId="30"/>
    <xf numFmtId="190" fontId="89" fillId="0" borderId="0" applyFont="0" applyFill="0" applyBorder="0" applyAlignment="0" applyProtection="0"/>
    <xf numFmtId="191" fontId="89" fillId="0" borderId="0" applyFont="0" applyFill="0" applyBorder="0" applyAlignment="0" applyProtection="0"/>
    <xf numFmtId="192" fontId="84" fillId="0" borderId="0" applyFont="0" applyFill="0" applyBorder="0" applyAlignment="0" applyProtection="0"/>
    <xf numFmtId="164" fontId="90" fillId="0" borderId="0" applyFont="0" applyFill="0" applyBorder="0" applyAlignment="0" applyProtection="0"/>
    <xf numFmtId="165" fontId="90" fillId="0" borderId="0" applyFont="0" applyFill="0" applyBorder="0" applyAlignment="0" applyProtection="0"/>
    <xf numFmtId="167" fontId="28" fillId="0" borderId="0" applyFont="0" applyFill="0" applyBorder="0" applyAlignment="0" applyProtection="0"/>
    <xf numFmtId="0" fontId="9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92" fillId="0" borderId="0"/>
    <xf numFmtId="0" fontId="11" fillId="0" borderId="0" applyNumberFormat="0" applyFill="0" applyBorder="0" applyAlignment="0" applyProtection="0"/>
    <xf numFmtId="164" fontId="82" fillId="0" borderId="0" applyFont="0" applyFill="0" applyBorder="0" applyAlignment="0" applyProtection="0"/>
    <xf numFmtId="182" fontId="93" fillId="0" borderId="0" applyFont="0" applyFill="0" applyBorder="0" applyAlignment="0" applyProtection="0"/>
    <xf numFmtId="193" fontId="82" fillId="0" borderId="0" applyFont="0" applyFill="0" applyBorder="0" applyAlignment="0" applyProtection="0"/>
    <xf numFmtId="182" fontId="93" fillId="0" borderId="0" applyFont="0" applyFill="0" applyBorder="0" applyAlignment="0" applyProtection="0"/>
    <xf numFmtId="0" fontId="94" fillId="0" borderId="0"/>
    <xf numFmtId="0" fontId="85" fillId="0" borderId="0"/>
    <xf numFmtId="0" fontId="95" fillId="0" borderId="0">
      <alignment vertical="top"/>
    </xf>
    <xf numFmtId="0" fontId="95" fillId="0" borderId="0">
      <alignment vertical="top"/>
    </xf>
    <xf numFmtId="182" fontId="93" fillId="0" borderId="0" applyFont="0" applyFill="0" applyBorder="0" applyAlignment="0" applyProtection="0"/>
    <xf numFmtId="194" fontId="81" fillId="0" borderId="0" applyFont="0" applyFill="0" applyBorder="0" applyAlignment="0" applyProtection="0"/>
    <xf numFmtId="195" fontId="93" fillId="0" borderId="0" applyFont="0" applyFill="0" applyBorder="0" applyAlignment="0" applyProtection="0"/>
    <xf numFmtId="196" fontId="93" fillId="0" borderId="0" applyFont="0" applyFill="0" applyBorder="0" applyAlignment="0" applyProtection="0"/>
    <xf numFmtId="195" fontId="93" fillId="0" borderId="0" applyFont="0" applyFill="0" applyBorder="0" applyAlignment="0" applyProtection="0"/>
    <xf numFmtId="194" fontId="81" fillId="0" borderId="0" applyFont="0" applyFill="0" applyBorder="0" applyAlignment="0" applyProtection="0"/>
    <xf numFmtId="0" fontId="85" fillId="0" borderId="0"/>
    <xf numFmtId="0" fontId="84" fillId="0" borderId="0" applyNumberFormat="0" applyFill="0" applyBorder="0" applyAlignment="0" applyProtection="0"/>
    <xf numFmtId="0" fontId="84" fillId="0" borderId="0" applyNumberFormat="0" applyFill="0" applyBorder="0" applyAlignment="0" applyProtection="0"/>
    <xf numFmtId="194" fontId="81" fillId="0" borderId="0" applyFont="0" applyFill="0" applyBorder="0" applyAlignment="0" applyProtection="0"/>
    <xf numFmtId="0" fontId="85" fillId="0" borderId="0"/>
    <xf numFmtId="182" fontId="93" fillId="0" borderId="0" applyFont="0" applyFill="0" applyBorder="0" applyAlignment="0" applyProtection="0"/>
    <xf numFmtId="182" fontId="93" fillId="0" borderId="0" applyFont="0" applyFill="0" applyBorder="0" applyAlignment="0" applyProtection="0"/>
    <xf numFmtId="168" fontId="96" fillId="0" borderId="0" applyFon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xf numFmtId="0" fontId="85" fillId="0" borderId="0"/>
    <xf numFmtId="0" fontId="85" fillId="0" borderId="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94" fillId="0" borderId="0" applyFont="0" applyFill="0" applyBorder="0" applyAlignment="0" applyProtection="0"/>
    <xf numFmtId="0" fontId="94" fillId="0" borderId="0" applyFont="0" applyFill="0" applyBorder="0" applyAlignment="0" applyProtection="0"/>
    <xf numFmtId="0" fontId="85" fillId="0" borderId="0"/>
    <xf numFmtId="182" fontId="93" fillId="0" borderId="0" applyFont="0" applyFill="0" applyBorder="0" applyAlignment="0" applyProtection="0"/>
    <xf numFmtId="197" fontId="81" fillId="0" borderId="0" applyFont="0" applyFill="0" applyBorder="0" applyAlignment="0" applyProtection="0"/>
    <xf numFmtId="190" fontId="93" fillId="0" borderId="0" applyFont="0" applyFill="0" applyBorder="0" applyAlignment="0" applyProtection="0"/>
    <xf numFmtId="190" fontId="81" fillId="0" borderId="0" applyFont="0" applyFill="0" applyBorder="0" applyAlignment="0" applyProtection="0"/>
    <xf numFmtId="168" fontId="81" fillId="0" borderId="0" applyFont="0" applyFill="0" applyBorder="0" applyAlignment="0" applyProtection="0"/>
    <xf numFmtId="168" fontId="81" fillId="0" borderId="0" applyFont="0" applyFill="0" applyBorder="0" applyAlignment="0" applyProtection="0"/>
    <xf numFmtId="169" fontId="97" fillId="0" borderId="0" applyFont="0" applyFill="0" applyBorder="0" applyAlignment="0" applyProtection="0"/>
    <xf numFmtId="198" fontId="81" fillId="0" borderId="0" applyFont="0" applyFill="0" applyBorder="0" applyAlignment="0" applyProtection="0"/>
    <xf numFmtId="198" fontId="81" fillId="0" borderId="0" applyFont="0" applyFill="0" applyBorder="0" applyAlignment="0" applyProtection="0"/>
    <xf numFmtId="199" fontId="11" fillId="0" borderId="0" applyFont="0" applyFill="0" applyBorder="0" applyAlignment="0" applyProtection="0"/>
    <xf numFmtId="199" fontId="97" fillId="0" borderId="0" applyFont="0" applyFill="0" applyBorder="0" applyAlignment="0" applyProtection="0"/>
    <xf numFmtId="198" fontId="81" fillId="0" borderId="0" applyFont="0" applyFill="0" applyBorder="0" applyAlignment="0" applyProtection="0"/>
    <xf numFmtId="169" fontId="97" fillId="0" borderId="0" applyFont="0" applyFill="0" applyBorder="0" applyAlignment="0" applyProtection="0"/>
    <xf numFmtId="200" fontId="81" fillId="0" borderId="0" applyFont="0" applyFill="0" applyBorder="0" applyAlignment="0" applyProtection="0"/>
    <xf numFmtId="168" fontId="81" fillId="0" borderId="0" applyFont="0" applyFill="0" applyBorder="0" applyAlignment="0" applyProtection="0"/>
    <xf numFmtId="165" fontId="81" fillId="0" borderId="0" applyFont="0" applyFill="0" applyBorder="0" applyAlignment="0" applyProtection="0"/>
    <xf numFmtId="165" fontId="81" fillId="0" borderId="0" applyFont="0" applyFill="0" applyBorder="0" applyAlignment="0" applyProtection="0"/>
    <xf numFmtId="201" fontId="81" fillId="0" borderId="0" applyFont="0" applyFill="0" applyBorder="0" applyAlignment="0" applyProtection="0"/>
    <xf numFmtId="201" fontId="81" fillId="0" borderId="0" applyFont="0" applyFill="0" applyBorder="0" applyAlignment="0" applyProtection="0"/>
    <xf numFmtId="202" fontId="93" fillId="0" borderId="0" applyFont="0" applyFill="0" applyBorder="0" applyAlignment="0" applyProtection="0"/>
    <xf numFmtId="43" fontId="93" fillId="0" borderId="0" applyFont="0" applyFill="0" applyBorder="0" applyAlignment="0" applyProtection="0"/>
    <xf numFmtId="203" fontId="93" fillId="0" borderId="0" applyFont="0" applyFill="0" applyBorder="0" applyAlignment="0" applyProtection="0"/>
    <xf numFmtId="204" fontId="93" fillId="0" borderId="0" applyFont="0" applyFill="0" applyBorder="0" applyAlignment="0" applyProtection="0"/>
    <xf numFmtId="202" fontId="93" fillId="0" borderId="0" applyFont="0" applyFill="0" applyBorder="0" applyAlignment="0" applyProtection="0"/>
    <xf numFmtId="204"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202" fontId="93" fillId="0" borderId="0" applyFont="0" applyFill="0" applyBorder="0" applyAlignment="0" applyProtection="0"/>
    <xf numFmtId="203" fontId="93" fillId="0" borderId="0" applyFont="0" applyFill="0" applyBorder="0" applyAlignment="0" applyProtection="0"/>
    <xf numFmtId="205" fontId="93" fillId="0" borderId="0" applyFont="0" applyFill="0" applyBorder="0" applyAlignment="0" applyProtection="0"/>
    <xf numFmtId="0" fontId="93" fillId="0" borderId="0" applyFont="0" applyFill="0" applyBorder="0" applyAlignment="0" applyProtection="0"/>
    <xf numFmtId="43" fontId="93" fillId="0" borderId="0" applyFont="0" applyFill="0" applyBorder="0" applyAlignment="0" applyProtection="0"/>
    <xf numFmtId="0" fontId="93" fillId="0" borderId="0" applyFont="0" applyFill="0" applyBorder="0" applyAlignment="0" applyProtection="0"/>
    <xf numFmtId="204" fontId="93" fillId="0" borderId="0" applyFont="0" applyFill="0" applyBorder="0" applyAlignment="0" applyProtection="0"/>
    <xf numFmtId="204" fontId="93" fillId="0" borderId="0" applyFont="0" applyFill="0" applyBorder="0" applyAlignment="0" applyProtection="0"/>
    <xf numFmtId="203" fontId="93" fillId="0" borderId="0" applyFont="0" applyFill="0" applyBorder="0" applyAlignment="0" applyProtection="0"/>
    <xf numFmtId="177" fontId="93" fillId="0" borderId="0" applyFont="0" applyFill="0" applyBorder="0" applyAlignment="0" applyProtection="0"/>
    <xf numFmtId="204" fontId="93" fillId="0" borderId="0" applyFont="0" applyFill="0" applyBorder="0" applyAlignment="0" applyProtection="0"/>
    <xf numFmtId="206" fontId="93" fillId="0" borderId="0" applyFont="0" applyFill="0" applyBorder="0" applyAlignment="0" applyProtection="0"/>
    <xf numFmtId="206" fontId="93" fillId="0" borderId="0" applyFont="0" applyFill="0" applyBorder="0" applyAlignment="0" applyProtection="0"/>
    <xf numFmtId="203" fontId="93" fillId="0" borderId="0" applyFont="0" applyFill="0" applyBorder="0" applyAlignment="0" applyProtection="0"/>
    <xf numFmtId="202" fontId="93" fillId="0" borderId="0" applyFont="0" applyFill="0" applyBorder="0" applyAlignment="0" applyProtection="0"/>
    <xf numFmtId="202" fontId="93" fillId="0" borderId="0" applyFont="0" applyFill="0" applyBorder="0" applyAlignment="0" applyProtection="0"/>
    <xf numFmtId="43" fontId="93" fillId="0" borderId="0" applyFont="0" applyFill="0" applyBorder="0" applyAlignment="0" applyProtection="0"/>
    <xf numFmtId="204" fontId="93" fillId="0" borderId="0" applyFont="0" applyFill="0" applyBorder="0" applyAlignment="0" applyProtection="0"/>
    <xf numFmtId="43" fontId="93" fillId="0" borderId="0" applyFont="0" applyFill="0" applyBorder="0" applyAlignment="0" applyProtection="0"/>
    <xf numFmtId="202" fontId="93" fillId="0" borderId="0" applyFont="0" applyFill="0" applyBorder="0" applyAlignment="0" applyProtection="0"/>
    <xf numFmtId="204" fontId="93" fillId="0" borderId="0" applyFont="0" applyFill="0" applyBorder="0" applyAlignment="0" applyProtection="0"/>
    <xf numFmtId="204" fontId="93" fillId="0" borderId="0" applyFont="0" applyFill="0" applyBorder="0" applyAlignment="0" applyProtection="0"/>
    <xf numFmtId="204" fontId="93" fillId="0" borderId="0" applyFont="0" applyFill="0" applyBorder="0" applyAlignment="0" applyProtection="0"/>
    <xf numFmtId="177" fontId="93" fillId="0" borderId="0" applyFont="0" applyFill="0" applyBorder="0" applyAlignment="0" applyProtection="0"/>
    <xf numFmtId="177" fontId="93" fillId="0" borderId="0" applyFont="0" applyFill="0" applyBorder="0" applyAlignment="0" applyProtection="0"/>
    <xf numFmtId="202" fontId="93" fillId="0" borderId="0" applyFont="0" applyFill="0" applyBorder="0" applyAlignment="0" applyProtection="0"/>
    <xf numFmtId="207" fontId="93" fillId="0" borderId="0" applyFont="0" applyFill="0" applyBorder="0" applyAlignment="0" applyProtection="0"/>
    <xf numFmtId="43" fontId="93" fillId="0" borderId="0" applyFont="0" applyFill="0" applyBorder="0" applyAlignment="0" applyProtection="0"/>
    <xf numFmtId="204" fontId="93" fillId="0" borderId="0" applyFont="0" applyFill="0" applyBorder="0" applyAlignment="0" applyProtection="0"/>
    <xf numFmtId="208" fontId="81" fillId="0" borderId="0" applyFont="0" applyFill="0" applyBorder="0" applyAlignment="0" applyProtection="0"/>
    <xf numFmtId="202" fontId="93" fillId="0" borderId="0" applyFont="0" applyFill="0" applyBorder="0" applyAlignment="0" applyProtection="0"/>
    <xf numFmtId="204" fontId="93" fillId="0" borderId="0" applyFont="0" applyFill="0" applyBorder="0" applyAlignment="0" applyProtection="0"/>
    <xf numFmtId="204" fontId="93" fillId="0" borderId="0" applyFont="0" applyFill="0" applyBorder="0" applyAlignment="0" applyProtection="0"/>
    <xf numFmtId="204" fontId="93" fillId="0" borderId="0" applyFont="0" applyFill="0" applyBorder="0" applyAlignment="0" applyProtection="0"/>
    <xf numFmtId="202" fontId="93" fillId="0" borderId="0" applyFont="0" applyFill="0" applyBorder="0" applyAlignment="0" applyProtection="0"/>
    <xf numFmtId="204" fontId="93" fillId="0" borderId="0" applyFont="0" applyFill="0" applyBorder="0" applyAlignment="0" applyProtection="0"/>
    <xf numFmtId="202" fontId="93" fillId="0" borderId="0" applyFont="0" applyFill="0" applyBorder="0" applyAlignment="0" applyProtection="0"/>
    <xf numFmtId="164" fontId="97" fillId="0" borderId="0" applyFont="0" applyFill="0" applyBorder="0" applyAlignment="0" applyProtection="0"/>
    <xf numFmtId="209" fontId="93" fillId="0" borderId="0" applyFont="0" applyFill="0" applyBorder="0" applyAlignment="0" applyProtection="0"/>
    <xf numFmtId="209" fontId="93" fillId="0" borderId="0" applyFont="0" applyFill="0" applyBorder="0" applyAlignment="0" applyProtection="0"/>
    <xf numFmtId="210" fontId="11" fillId="0" borderId="0" applyFont="0" applyFill="0" applyBorder="0" applyAlignment="0" applyProtection="0"/>
    <xf numFmtId="165" fontId="97" fillId="0" borderId="0" applyFont="0" applyFill="0" applyBorder="0" applyAlignment="0" applyProtection="0"/>
    <xf numFmtId="209" fontId="93" fillId="0" borderId="0" applyFont="0" applyFill="0" applyBorder="0" applyAlignment="0" applyProtection="0"/>
    <xf numFmtId="164" fontId="97" fillId="0" borderId="0" applyFont="0" applyFill="0" applyBorder="0" applyAlignment="0" applyProtection="0"/>
    <xf numFmtId="211" fontId="12" fillId="0" borderId="0" applyFont="0" applyFill="0" applyBorder="0" applyAlignment="0" applyProtection="0"/>
    <xf numFmtId="207" fontId="93" fillId="0" borderId="0" applyFont="0" applyFill="0" applyBorder="0" applyAlignment="0" applyProtection="0"/>
    <xf numFmtId="204"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204" fontId="93" fillId="0" borderId="0" applyFont="0" applyFill="0" applyBorder="0" applyAlignment="0" applyProtection="0"/>
    <xf numFmtId="204" fontId="93" fillId="0" borderId="0" applyFont="0" applyFill="0" applyBorder="0" applyAlignment="0" applyProtection="0"/>
    <xf numFmtId="43" fontId="93" fillId="0" borderId="0" applyFont="0" applyFill="0" applyBorder="0" applyAlignment="0" applyProtection="0"/>
    <xf numFmtId="204" fontId="93" fillId="0" borderId="0" applyFont="0" applyFill="0" applyBorder="0" applyAlignment="0" applyProtection="0"/>
    <xf numFmtId="164" fontId="81" fillId="0" borderId="0" applyFont="0" applyFill="0" applyBorder="0" applyAlignment="0" applyProtection="0"/>
    <xf numFmtId="190" fontId="93" fillId="0" borderId="0" applyFont="0" applyFill="0" applyBorder="0" applyAlignment="0" applyProtection="0"/>
    <xf numFmtId="194" fontId="81" fillId="0" borderId="0" applyFont="0" applyFill="0" applyBorder="0" applyAlignment="0" applyProtection="0"/>
    <xf numFmtId="195" fontId="93" fillId="0" borderId="0" applyFont="0" applyFill="0" applyBorder="0" applyAlignment="0" applyProtection="0"/>
    <xf numFmtId="196" fontId="93" fillId="0" borderId="0" applyFont="0" applyFill="0" applyBorder="0" applyAlignment="0" applyProtection="0"/>
    <xf numFmtId="195" fontId="93" fillId="0" borderId="0" applyFont="0" applyFill="0" applyBorder="0" applyAlignment="0" applyProtection="0"/>
    <xf numFmtId="168" fontId="96" fillId="0" borderId="0" applyFont="0" applyFill="0" applyBorder="0" applyAlignment="0" applyProtection="0"/>
    <xf numFmtId="182" fontId="93" fillId="0" borderId="0" applyFont="0" applyFill="0" applyBorder="0" applyAlignment="0" applyProtection="0"/>
    <xf numFmtId="197" fontId="81" fillId="0" borderId="0" applyFont="0" applyFill="0" applyBorder="0" applyAlignment="0" applyProtection="0"/>
    <xf numFmtId="182" fontId="93" fillId="0" borderId="0" applyFont="0" applyFill="0" applyBorder="0" applyAlignment="0" applyProtection="0"/>
    <xf numFmtId="195" fontId="93" fillId="0" borderId="0" applyFont="0" applyFill="0" applyBorder="0" applyAlignment="0" applyProtection="0"/>
    <xf numFmtId="168" fontId="96" fillId="0" borderId="0" applyFont="0" applyFill="0" applyBorder="0" applyAlignment="0" applyProtection="0"/>
    <xf numFmtId="188" fontId="93" fillId="0" borderId="0" applyFont="0" applyFill="0" applyBorder="0" applyAlignment="0" applyProtection="0"/>
    <xf numFmtId="194" fontId="81" fillId="0" borderId="0" applyFont="0" applyFill="0" applyBorder="0" applyAlignment="0" applyProtection="0"/>
    <xf numFmtId="212" fontId="97" fillId="0" borderId="0" applyFont="0" applyFill="0" applyBorder="0" applyAlignment="0" applyProtection="0"/>
    <xf numFmtId="213" fontId="93" fillId="0" borderId="0" applyFont="0" applyFill="0" applyBorder="0" applyAlignment="0" applyProtection="0"/>
    <xf numFmtId="213" fontId="93" fillId="0" borderId="0" applyFont="0" applyFill="0" applyBorder="0" applyAlignment="0" applyProtection="0"/>
    <xf numFmtId="214" fontId="97" fillId="0" borderId="0" applyFont="0" applyFill="0" applyBorder="0" applyAlignment="0" applyProtection="0"/>
    <xf numFmtId="213" fontId="93" fillId="0" borderId="0" applyFont="0" applyFill="0" applyBorder="0" applyAlignment="0" applyProtection="0"/>
    <xf numFmtId="212" fontId="97" fillId="0" borderId="0" applyFont="0" applyFill="0" applyBorder="0" applyAlignment="0" applyProtection="0"/>
    <xf numFmtId="213"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214" fontId="97" fillId="0" borderId="0" applyFont="0" applyFill="0" applyBorder="0" applyAlignment="0" applyProtection="0"/>
    <xf numFmtId="215" fontId="93" fillId="0" borderId="0" applyFont="0" applyFill="0" applyBorder="0" applyAlignment="0" applyProtection="0"/>
    <xf numFmtId="215" fontId="93" fillId="0" borderId="0" applyFont="0" applyFill="0" applyBorder="0" applyAlignment="0" applyProtection="0"/>
    <xf numFmtId="216" fontId="11" fillId="0" borderId="0" applyFont="0" applyFill="0" applyBorder="0" applyAlignment="0" applyProtection="0"/>
    <xf numFmtId="164" fontId="97" fillId="0" borderId="0" applyFont="0" applyFill="0" applyBorder="0" applyAlignment="0" applyProtection="0"/>
    <xf numFmtId="215" fontId="93" fillId="0" borderId="0" applyFont="0" applyFill="0" applyBorder="0" applyAlignment="0" applyProtection="0"/>
    <xf numFmtId="214" fontId="97" fillId="0" borderId="0" applyFont="0" applyFill="0" applyBorder="0" applyAlignment="0" applyProtection="0"/>
    <xf numFmtId="186" fontId="12" fillId="0" borderId="0" applyFont="0" applyFill="0" applyBorder="0" applyAlignment="0" applyProtection="0"/>
    <xf numFmtId="217" fontId="93" fillId="0" borderId="0" applyFont="0" applyFill="0" applyBorder="0" applyAlignment="0" applyProtection="0"/>
    <xf numFmtId="182" fontId="93" fillId="0" borderId="0" applyFont="0" applyFill="0" applyBorder="0" applyAlignment="0" applyProtection="0"/>
    <xf numFmtId="202" fontId="93" fillId="0" borderId="0" applyFont="0" applyFill="0" applyBorder="0" applyAlignment="0" applyProtection="0"/>
    <xf numFmtId="43" fontId="93" fillId="0" borderId="0" applyFont="0" applyFill="0" applyBorder="0" applyAlignment="0" applyProtection="0"/>
    <xf numFmtId="203" fontId="93" fillId="0" borderId="0" applyFont="0" applyFill="0" applyBorder="0" applyAlignment="0" applyProtection="0"/>
    <xf numFmtId="204" fontId="93" fillId="0" borderId="0" applyFont="0" applyFill="0" applyBorder="0" applyAlignment="0" applyProtection="0"/>
    <xf numFmtId="202" fontId="93" fillId="0" borderId="0" applyFont="0" applyFill="0" applyBorder="0" applyAlignment="0" applyProtection="0"/>
    <xf numFmtId="204"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202" fontId="93" fillId="0" borderId="0" applyFont="0" applyFill="0" applyBorder="0" applyAlignment="0" applyProtection="0"/>
    <xf numFmtId="203" fontId="93" fillId="0" borderId="0" applyFont="0" applyFill="0" applyBorder="0" applyAlignment="0" applyProtection="0"/>
    <xf numFmtId="205" fontId="93" fillId="0" borderId="0" applyFont="0" applyFill="0" applyBorder="0" applyAlignment="0" applyProtection="0"/>
    <xf numFmtId="0" fontId="93" fillId="0" borderId="0" applyFont="0" applyFill="0" applyBorder="0" applyAlignment="0" applyProtection="0"/>
    <xf numFmtId="43" fontId="93" fillId="0" borderId="0" applyFont="0" applyFill="0" applyBorder="0" applyAlignment="0" applyProtection="0"/>
    <xf numFmtId="0" fontId="93" fillId="0" borderId="0" applyFont="0" applyFill="0" applyBorder="0" applyAlignment="0" applyProtection="0"/>
    <xf numFmtId="204" fontId="93" fillId="0" borderId="0" applyFont="0" applyFill="0" applyBorder="0" applyAlignment="0" applyProtection="0"/>
    <xf numFmtId="204" fontId="93" fillId="0" borderId="0" applyFont="0" applyFill="0" applyBorder="0" applyAlignment="0" applyProtection="0"/>
    <xf numFmtId="203" fontId="93" fillId="0" borderId="0" applyFont="0" applyFill="0" applyBorder="0" applyAlignment="0" applyProtection="0"/>
    <xf numFmtId="177" fontId="93" fillId="0" borderId="0" applyFont="0" applyFill="0" applyBorder="0" applyAlignment="0" applyProtection="0"/>
    <xf numFmtId="204" fontId="93" fillId="0" borderId="0" applyFont="0" applyFill="0" applyBorder="0" applyAlignment="0" applyProtection="0"/>
    <xf numFmtId="206" fontId="93" fillId="0" borderId="0" applyFont="0" applyFill="0" applyBorder="0" applyAlignment="0" applyProtection="0"/>
    <xf numFmtId="206" fontId="93" fillId="0" borderId="0" applyFont="0" applyFill="0" applyBorder="0" applyAlignment="0" applyProtection="0"/>
    <xf numFmtId="203" fontId="93" fillId="0" borderId="0" applyFont="0" applyFill="0" applyBorder="0" applyAlignment="0" applyProtection="0"/>
    <xf numFmtId="202" fontId="93" fillId="0" borderId="0" applyFont="0" applyFill="0" applyBorder="0" applyAlignment="0" applyProtection="0"/>
    <xf numFmtId="202" fontId="93" fillId="0" borderId="0" applyFont="0" applyFill="0" applyBorder="0" applyAlignment="0" applyProtection="0"/>
    <xf numFmtId="43" fontId="93" fillId="0" borderId="0" applyFont="0" applyFill="0" applyBorder="0" applyAlignment="0" applyProtection="0"/>
    <xf numFmtId="204" fontId="93" fillId="0" borderId="0" applyFont="0" applyFill="0" applyBorder="0" applyAlignment="0" applyProtection="0"/>
    <xf numFmtId="43" fontId="93" fillId="0" borderId="0" applyFont="0" applyFill="0" applyBorder="0" applyAlignment="0" applyProtection="0"/>
    <xf numFmtId="202" fontId="93" fillId="0" borderId="0" applyFont="0" applyFill="0" applyBorder="0" applyAlignment="0" applyProtection="0"/>
    <xf numFmtId="204" fontId="93" fillId="0" borderId="0" applyFont="0" applyFill="0" applyBorder="0" applyAlignment="0" applyProtection="0"/>
    <xf numFmtId="204" fontId="93" fillId="0" borderId="0" applyFont="0" applyFill="0" applyBorder="0" applyAlignment="0" applyProtection="0"/>
    <xf numFmtId="204" fontId="93" fillId="0" borderId="0" applyFont="0" applyFill="0" applyBorder="0" applyAlignment="0" applyProtection="0"/>
    <xf numFmtId="177" fontId="93" fillId="0" borderId="0" applyFont="0" applyFill="0" applyBorder="0" applyAlignment="0" applyProtection="0"/>
    <xf numFmtId="177" fontId="93" fillId="0" borderId="0" applyFont="0" applyFill="0" applyBorder="0" applyAlignment="0" applyProtection="0"/>
    <xf numFmtId="202" fontId="93" fillId="0" borderId="0" applyFont="0" applyFill="0" applyBorder="0" applyAlignment="0" applyProtection="0"/>
    <xf numFmtId="207" fontId="93" fillId="0" borderId="0" applyFont="0" applyFill="0" applyBorder="0" applyAlignment="0" applyProtection="0"/>
    <xf numFmtId="43" fontId="93" fillId="0" borderId="0" applyFont="0" applyFill="0" applyBorder="0" applyAlignment="0" applyProtection="0"/>
    <xf numFmtId="204" fontId="93" fillId="0" borderId="0" applyFont="0" applyFill="0" applyBorder="0" applyAlignment="0" applyProtection="0"/>
    <xf numFmtId="208" fontId="81" fillId="0" borderId="0" applyFont="0" applyFill="0" applyBorder="0" applyAlignment="0" applyProtection="0"/>
    <xf numFmtId="202" fontId="93" fillId="0" borderId="0" applyFont="0" applyFill="0" applyBorder="0" applyAlignment="0" applyProtection="0"/>
    <xf numFmtId="204" fontId="93" fillId="0" borderId="0" applyFont="0" applyFill="0" applyBorder="0" applyAlignment="0" applyProtection="0"/>
    <xf numFmtId="204" fontId="93" fillId="0" borderId="0" applyFont="0" applyFill="0" applyBorder="0" applyAlignment="0" applyProtection="0"/>
    <xf numFmtId="204" fontId="93" fillId="0" borderId="0" applyFont="0" applyFill="0" applyBorder="0" applyAlignment="0" applyProtection="0"/>
    <xf numFmtId="202" fontId="93" fillId="0" borderId="0" applyFont="0" applyFill="0" applyBorder="0" applyAlignment="0" applyProtection="0"/>
    <xf numFmtId="204" fontId="93" fillId="0" borderId="0" applyFont="0" applyFill="0" applyBorder="0" applyAlignment="0" applyProtection="0"/>
    <xf numFmtId="202" fontId="93" fillId="0" borderId="0" applyFont="0" applyFill="0" applyBorder="0" applyAlignment="0" applyProtection="0"/>
    <xf numFmtId="164" fontId="97" fillId="0" borderId="0" applyFont="0" applyFill="0" applyBorder="0" applyAlignment="0" applyProtection="0"/>
    <xf numFmtId="209" fontId="93" fillId="0" borderId="0" applyFont="0" applyFill="0" applyBorder="0" applyAlignment="0" applyProtection="0"/>
    <xf numFmtId="209" fontId="93" fillId="0" borderId="0" applyFont="0" applyFill="0" applyBorder="0" applyAlignment="0" applyProtection="0"/>
    <xf numFmtId="210" fontId="11" fillId="0" borderId="0" applyFont="0" applyFill="0" applyBorder="0" applyAlignment="0" applyProtection="0"/>
    <xf numFmtId="165" fontId="97" fillId="0" borderId="0" applyFont="0" applyFill="0" applyBorder="0" applyAlignment="0" applyProtection="0"/>
    <xf numFmtId="209" fontId="93" fillId="0" borderId="0" applyFont="0" applyFill="0" applyBorder="0" applyAlignment="0" applyProtection="0"/>
    <xf numFmtId="164" fontId="97" fillId="0" borderId="0" applyFont="0" applyFill="0" applyBorder="0" applyAlignment="0" applyProtection="0"/>
    <xf numFmtId="211" fontId="12" fillId="0" borderId="0" applyFont="0" applyFill="0" applyBorder="0" applyAlignment="0" applyProtection="0"/>
    <xf numFmtId="207" fontId="93" fillId="0" borderId="0" applyFont="0" applyFill="0" applyBorder="0" applyAlignment="0" applyProtection="0"/>
    <xf numFmtId="204" fontId="93" fillId="0" borderId="0" applyFont="0" applyFill="0" applyBorder="0" applyAlignment="0" applyProtection="0"/>
    <xf numFmtId="165" fontId="93" fillId="0" borderId="0" applyFont="0" applyFill="0" applyBorder="0" applyAlignment="0" applyProtection="0"/>
    <xf numFmtId="165" fontId="81" fillId="0" borderId="0" applyFont="0" applyFill="0" applyBorder="0" applyAlignment="0" applyProtection="0"/>
    <xf numFmtId="165" fontId="81" fillId="0" borderId="0" applyFont="0" applyFill="0" applyBorder="0" applyAlignment="0" applyProtection="0"/>
    <xf numFmtId="201" fontId="81" fillId="0" borderId="0" applyFont="0" applyFill="0" applyBorder="0" applyAlignment="0" applyProtection="0"/>
    <xf numFmtId="201" fontId="81" fillId="0" borderId="0" applyFont="0" applyFill="0" applyBorder="0" applyAlignment="0" applyProtection="0"/>
    <xf numFmtId="165" fontId="93" fillId="0" borderId="0" applyFont="0" applyFill="0" applyBorder="0" applyAlignment="0" applyProtection="0"/>
    <xf numFmtId="204" fontId="93" fillId="0" borderId="0" applyFont="0" applyFill="0" applyBorder="0" applyAlignment="0" applyProtection="0"/>
    <xf numFmtId="204" fontId="93" fillId="0" borderId="0" applyFont="0" applyFill="0" applyBorder="0" applyAlignment="0" applyProtection="0"/>
    <xf numFmtId="43" fontId="93" fillId="0" borderId="0" applyFont="0" applyFill="0" applyBorder="0" applyAlignment="0" applyProtection="0"/>
    <xf numFmtId="204" fontId="93" fillId="0" borderId="0" applyFont="0" applyFill="0" applyBorder="0" applyAlignment="0" applyProtection="0"/>
    <xf numFmtId="193" fontId="93" fillId="0" borderId="0" applyFont="0" applyFill="0" applyBorder="0" applyAlignment="0" applyProtection="0"/>
    <xf numFmtId="41" fontId="93" fillId="0" borderId="0" applyFont="0" applyFill="0" applyBorder="0" applyAlignment="0" applyProtection="0"/>
    <xf numFmtId="218" fontId="93" fillId="0" borderId="0" applyFont="0" applyFill="0" applyBorder="0" applyAlignment="0" applyProtection="0"/>
    <xf numFmtId="219" fontId="93" fillId="0" borderId="0" applyFont="0" applyFill="0" applyBorder="0" applyAlignment="0" applyProtection="0"/>
    <xf numFmtId="193" fontId="93" fillId="0" borderId="0" applyFont="0" applyFill="0" applyBorder="0" applyAlignment="0" applyProtection="0"/>
    <xf numFmtId="219" fontId="93"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193" fontId="93" fillId="0" borderId="0" applyFont="0" applyFill="0" applyBorder="0" applyAlignment="0" applyProtection="0"/>
    <xf numFmtId="218" fontId="93" fillId="0" borderId="0" applyFont="0" applyFill="0" applyBorder="0" applyAlignment="0" applyProtection="0"/>
    <xf numFmtId="220" fontId="93" fillId="0" borderId="0" applyFont="0" applyFill="0" applyBorder="0" applyAlignment="0" applyProtection="0"/>
    <xf numFmtId="193" fontId="81" fillId="0" borderId="0" applyFont="0" applyFill="0" applyBorder="0" applyAlignment="0" applyProtection="0"/>
    <xf numFmtId="41" fontId="93" fillId="0" borderId="0" applyFont="0" applyFill="0" applyBorder="0" applyAlignment="0" applyProtection="0"/>
    <xf numFmtId="193" fontId="81" fillId="0" borderId="0" applyFont="0" applyFill="0" applyBorder="0" applyAlignment="0" applyProtection="0"/>
    <xf numFmtId="219" fontId="93" fillId="0" borderId="0" applyFont="0" applyFill="0" applyBorder="0" applyAlignment="0" applyProtection="0"/>
    <xf numFmtId="219" fontId="93" fillId="0" borderId="0" applyFont="0" applyFill="0" applyBorder="0" applyAlignment="0" applyProtection="0"/>
    <xf numFmtId="218" fontId="93" fillId="0" borderId="0" applyFont="0" applyFill="0" applyBorder="0" applyAlignment="0" applyProtection="0"/>
    <xf numFmtId="181" fontId="93" fillId="0" borderId="0" applyFont="0" applyFill="0" applyBorder="0" applyAlignment="0" applyProtection="0"/>
    <xf numFmtId="219" fontId="93" fillId="0" borderId="0" applyFont="0" applyFill="0" applyBorder="0" applyAlignment="0" applyProtection="0"/>
    <xf numFmtId="221" fontId="93" fillId="0" borderId="0" applyFont="0" applyFill="0" applyBorder="0" applyAlignment="0" applyProtection="0"/>
    <xf numFmtId="222" fontId="93" fillId="0" borderId="0" applyFont="0" applyFill="0" applyBorder="0" applyAlignment="0" applyProtection="0"/>
    <xf numFmtId="221" fontId="93" fillId="0" borderId="0" applyFont="0" applyFill="0" applyBorder="0" applyAlignment="0" applyProtection="0"/>
    <xf numFmtId="218" fontId="93" fillId="0" borderId="0" applyFont="0" applyFill="0" applyBorder="0" applyAlignment="0" applyProtection="0"/>
    <xf numFmtId="193" fontId="93" fillId="0" borderId="0" applyFont="0" applyFill="0" applyBorder="0" applyAlignment="0" applyProtection="0"/>
    <xf numFmtId="193" fontId="93" fillId="0" borderId="0" applyFont="0" applyFill="0" applyBorder="0" applyAlignment="0" applyProtection="0"/>
    <xf numFmtId="41" fontId="93" fillId="0" borderId="0" applyFont="0" applyFill="0" applyBorder="0" applyAlignment="0" applyProtection="0"/>
    <xf numFmtId="219" fontId="93" fillId="0" borderId="0" applyFont="0" applyFill="0" applyBorder="0" applyAlignment="0" applyProtection="0"/>
    <xf numFmtId="41" fontId="93" fillId="0" borderId="0" applyFont="0" applyFill="0" applyBorder="0" applyAlignment="0" applyProtection="0"/>
    <xf numFmtId="193" fontId="93" fillId="0" borderId="0" applyFont="0" applyFill="0" applyBorder="0" applyAlignment="0" applyProtection="0"/>
    <xf numFmtId="219" fontId="93" fillId="0" borderId="0" applyFont="0" applyFill="0" applyBorder="0" applyAlignment="0" applyProtection="0"/>
    <xf numFmtId="219" fontId="93" fillId="0" borderId="0" applyFont="0" applyFill="0" applyBorder="0" applyAlignment="0" applyProtection="0"/>
    <xf numFmtId="219" fontId="93" fillId="0" borderId="0" applyFont="0" applyFill="0" applyBorder="0" applyAlignment="0" applyProtection="0"/>
    <xf numFmtId="181" fontId="93" fillId="0" borderId="0" applyFont="0" applyFill="0" applyBorder="0" applyAlignment="0" applyProtection="0"/>
    <xf numFmtId="181" fontId="93" fillId="0" borderId="0" applyFont="0" applyFill="0" applyBorder="0" applyAlignment="0" applyProtection="0"/>
    <xf numFmtId="193" fontId="93" fillId="0" borderId="0" applyFont="0" applyFill="0" applyBorder="0" applyAlignment="0" applyProtection="0"/>
    <xf numFmtId="223" fontId="93" fillId="0" borderId="0" applyFont="0" applyFill="0" applyBorder="0" applyAlignment="0" applyProtection="0"/>
    <xf numFmtId="41" fontId="93" fillId="0" borderId="0" applyFont="0" applyFill="0" applyBorder="0" applyAlignment="0" applyProtection="0"/>
    <xf numFmtId="219" fontId="93" fillId="0" borderId="0" applyFont="0" applyFill="0" applyBorder="0" applyAlignment="0" applyProtection="0"/>
    <xf numFmtId="224" fontId="81" fillId="0" borderId="0" applyFont="0" applyFill="0" applyBorder="0" applyAlignment="0" applyProtection="0"/>
    <xf numFmtId="193" fontId="93" fillId="0" borderId="0" applyFont="0" applyFill="0" applyBorder="0" applyAlignment="0" applyProtection="0"/>
    <xf numFmtId="219" fontId="93" fillId="0" borderId="0" applyFont="0" applyFill="0" applyBorder="0" applyAlignment="0" applyProtection="0"/>
    <xf numFmtId="219" fontId="93" fillId="0" borderId="0" applyFont="0" applyFill="0" applyBorder="0" applyAlignment="0" applyProtection="0"/>
    <xf numFmtId="219" fontId="93" fillId="0" borderId="0" applyFont="0" applyFill="0" applyBorder="0" applyAlignment="0" applyProtection="0"/>
    <xf numFmtId="193" fontId="93" fillId="0" borderId="0" applyFont="0" applyFill="0" applyBorder="0" applyAlignment="0" applyProtection="0"/>
    <xf numFmtId="219" fontId="93" fillId="0" borderId="0" applyFont="0" applyFill="0" applyBorder="0" applyAlignment="0" applyProtection="0"/>
    <xf numFmtId="193" fontId="93" fillId="0" borderId="0" applyFont="0" applyFill="0" applyBorder="0" applyAlignment="0" applyProtection="0"/>
    <xf numFmtId="168" fontId="97" fillId="0" borderId="0" applyFont="0" applyFill="0" applyBorder="0" applyAlignment="0" applyProtection="0"/>
    <xf numFmtId="225" fontId="93" fillId="0" borderId="0" applyFont="0" applyFill="0" applyBorder="0" applyAlignment="0" applyProtection="0"/>
    <xf numFmtId="225" fontId="93" fillId="0" borderId="0" applyFont="0" applyFill="0" applyBorder="0" applyAlignment="0" applyProtection="0"/>
    <xf numFmtId="226" fontId="11" fillId="0" borderId="0" applyFont="0" applyFill="0" applyBorder="0" applyAlignment="0" applyProtection="0"/>
    <xf numFmtId="169" fontId="97" fillId="0" borderId="0" applyFont="0" applyFill="0" applyBorder="0" applyAlignment="0" applyProtection="0"/>
    <xf numFmtId="225" fontId="93" fillId="0" borderId="0" applyFont="0" applyFill="0" applyBorder="0" applyAlignment="0" applyProtection="0"/>
    <xf numFmtId="168" fontId="97" fillId="0" borderId="0" applyFont="0" applyFill="0" applyBorder="0" applyAlignment="0" applyProtection="0"/>
    <xf numFmtId="227" fontId="12" fillId="0" borderId="0" applyFont="0" applyFill="0" applyBorder="0" applyAlignment="0" applyProtection="0"/>
    <xf numFmtId="219"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219" fontId="93" fillId="0" borderId="0" applyFont="0" applyFill="0" applyBorder="0" applyAlignment="0" applyProtection="0"/>
    <xf numFmtId="219" fontId="93" fillId="0" borderId="0" applyFont="0" applyFill="0" applyBorder="0" applyAlignment="0" applyProtection="0"/>
    <xf numFmtId="41" fontId="93" fillId="0" borderId="0" applyFont="0" applyFill="0" applyBorder="0" applyAlignment="0" applyProtection="0"/>
    <xf numFmtId="219" fontId="93" fillId="0" borderId="0" applyFont="0" applyFill="0" applyBorder="0" applyAlignment="0" applyProtection="0"/>
    <xf numFmtId="194" fontId="81" fillId="0" borderId="0" applyFont="0" applyFill="0" applyBorder="0" applyAlignment="0" applyProtection="0"/>
    <xf numFmtId="195" fontId="93" fillId="0" borderId="0" applyFont="0" applyFill="0" applyBorder="0" applyAlignment="0" applyProtection="0"/>
    <xf numFmtId="196" fontId="93" fillId="0" borderId="0" applyFont="0" applyFill="0" applyBorder="0" applyAlignment="0" applyProtection="0"/>
    <xf numFmtId="195" fontId="93" fillId="0" borderId="0" applyFont="0" applyFill="0" applyBorder="0" applyAlignment="0" applyProtection="0"/>
    <xf numFmtId="168" fontId="96" fillId="0" borderId="0" applyFont="0" applyFill="0" applyBorder="0" applyAlignment="0" applyProtection="0"/>
    <xf numFmtId="182" fontId="93" fillId="0" borderId="0" applyFont="0" applyFill="0" applyBorder="0" applyAlignment="0" applyProtection="0"/>
    <xf numFmtId="197" fontId="81" fillId="0" borderId="0" applyFont="0" applyFill="0" applyBorder="0" applyAlignment="0" applyProtection="0"/>
    <xf numFmtId="182" fontId="93" fillId="0" borderId="0" applyFont="0" applyFill="0" applyBorder="0" applyAlignment="0" applyProtection="0"/>
    <xf numFmtId="195" fontId="93" fillId="0" borderId="0" applyFont="0" applyFill="0" applyBorder="0" applyAlignment="0" applyProtection="0"/>
    <xf numFmtId="168" fontId="96" fillId="0" borderId="0" applyFont="0" applyFill="0" applyBorder="0" applyAlignment="0" applyProtection="0"/>
    <xf numFmtId="188" fontId="93" fillId="0" borderId="0" applyFont="0" applyFill="0" applyBorder="0" applyAlignment="0" applyProtection="0"/>
    <xf numFmtId="194" fontId="81" fillId="0" borderId="0" applyFont="0" applyFill="0" applyBorder="0" applyAlignment="0" applyProtection="0"/>
    <xf numFmtId="212" fontId="97" fillId="0" borderId="0" applyFont="0" applyFill="0" applyBorder="0" applyAlignment="0" applyProtection="0"/>
    <xf numFmtId="213" fontId="93" fillId="0" borderId="0" applyFont="0" applyFill="0" applyBorder="0" applyAlignment="0" applyProtection="0"/>
    <xf numFmtId="213" fontId="93" fillId="0" borderId="0" applyFont="0" applyFill="0" applyBorder="0" applyAlignment="0" applyProtection="0"/>
    <xf numFmtId="214" fontId="97" fillId="0" borderId="0" applyFont="0" applyFill="0" applyBorder="0" applyAlignment="0" applyProtection="0"/>
    <xf numFmtId="213" fontId="93" fillId="0" borderId="0" applyFont="0" applyFill="0" applyBorder="0" applyAlignment="0" applyProtection="0"/>
    <xf numFmtId="212" fontId="97" fillId="0" borderId="0" applyFont="0" applyFill="0" applyBorder="0" applyAlignment="0" applyProtection="0"/>
    <xf numFmtId="213"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214" fontId="97" fillId="0" borderId="0" applyFont="0" applyFill="0" applyBorder="0" applyAlignment="0" applyProtection="0"/>
    <xf numFmtId="215" fontId="93" fillId="0" borderId="0" applyFont="0" applyFill="0" applyBorder="0" applyAlignment="0" applyProtection="0"/>
    <xf numFmtId="215" fontId="93" fillId="0" borderId="0" applyFont="0" applyFill="0" applyBorder="0" applyAlignment="0" applyProtection="0"/>
    <xf numFmtId="216" fontId="11" fillId="0" borderId="0" applyFont="0" applyFill="0" applyBorder="0" applyAlignment="0" applyProtection="0"/>
    <xf numFmtId="164" fontId="97" fillId="0" borderId="0" applyFont="0" applyFill="0" applyBorder="0" applyAlignment="0" applyProtection="0"/>
    <xf numFmtId="215" fontId="93" fillId="0" borderId="0" applyFont="0" applyFill="0" applyBorder="0" applyAlignment="0" applyProtection="0"/>
    <xf numFmtId="214" fontId="97" fillId="0" borderId="0" applyFont="0" applyFill="0" applyBorder="0" applyAlignment="0" applyProtection="0"/>
    <xf numFmtId="186" fontId="12" fillId="0" borderId="0" applyFont="0" applyFill="0" applyBorder="0" applyAlignment="0" applyProtection="0"/>
    <xf numFmtId="217" fontId="93" fillId="0" borderId="0" applyFont="0" applyFill="0" applyBorder="0" applyAlignment="0" applyProtection="0"/>
    <xf numFmtId="164" fontId="81" fillId="0" borderId="0" applyFont="0" applyFill="0" applyBorder="0" applyAlignment="0" applyProtection="0"/>
    <xf numFmtId="182" fontId="93" fillId="0" borderId="0" applyFont="0" applyFill="0" applyBorder="0" applyAlignment="0" applyProtection="0"/>
    <xf numFmtId="165" fontId="81" fillId="0" borderId="0" applyFont="0" applyFill="0" applyBorder="0" applyAlignment="0" applyProtection="0"/>
    <xf numFmtId="193" fontId="93" fillId="0" borderId="0" applyFont="0" applyFill="0" applyBorder="0" applyAlignment="0" applyProtection="0"/>
    <xf numFmtId="41" fontId="93" fillId="0" borderId="0" applyFont="0" applyFill="0" applyBorder="0" applyAlignment="0" applyProtection="0"/>
    <xf numFmtId="218" fontId="93" fillId="0" borderId="0" applyFont="0" applyFill="0" applyBorder="0" applyAlignment="0" applyProtection="0"/>
    <xf numFmtId="219" fontId="93" fillId="0" borderId="0" applyFont="0" applyFill="0" applyBorder="0" applyAlignment="0" applyProtection="0"/>
    <xf numFmtId="193" fontId="93" fillId="0" borderId="0" applyFont="0" applyFill="0" applyBorder="0" applyAlignment="0" applyProtection="0"/>
    <xf numFmtId="219" fontId="93"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193" fontId="93" fillId="0" borderId="0" applyFont="0" applyFill="0" applyBorder="0" applyAlignment="0" applyProtection="0"/>
    <xf numFmtId="218" fontId="93" fillId="0" borderId="0" applyFont="0" applyFill="0" applyBorder="0" applyAlignment="0" applyProtection="0"/>
    <xf numFmtId="220" fontId="93" fillId="0" borderId="0" applyFont="0" applyFill="0" applyBorder="0" applyAlignment="0" applyProtection="0"/>
    <xf numFmtId="193" fontId="81" fillId="0" borderId="0" applyFont="0" applyFill="0" applyBorder="0" applyAlignment="0" applyProtection="0"/>
    <xf numFmtId="41" fontId="93" fillId="0" borderId="0" applyFont="0" applyFill="0" applyBorder="0" applyAlignment="0" applyProtection="0"/>
    <xf numFmtId="193" fontId="81" fillId="0" borderId="0" applyFont="0" applyFill="0" applyBorder="0" applyAlignment="0" applyProtection="0"/>
    <xf numFmtId="219" fontId="93" fillId="0" borderId="0" applyFont="0" applyFill="0" applyBorder="0" applyAlignment="0" applyProtection="0"/>
    <xf numFmtId="219" fontId="93" fillId="0" borderId="0" applyFont="0" applyFill="0" applyBorder="0" applyAlignment="0" applyProtection="0"/>
    <xf numFmtId="218" fontId="93" fillId="0" borderId="0" applyFont="0" applyFill="0" applyBorder="0" applyAlignment="0" applyProtection="0"/>
    <xf numFmtId="181" fontId="93" fillId="0" borderId="0" applyFont="0" applyFill="0" applyBorder="0" applyAlignment="0" applyProtection="0"/>
    <xf numFmtId="219" fontId="93" fillId="0" borderId="0" applyFont="0" applyFill="0" applyBorder="0" applyAlignment="0" applyProtection="0"/>
    <xf numFmtId="221" fontId="93" fillId="0" borderId="0" applyFont="0" applyFill="0" applyBorder="0" applyAlignment="0" applyProtection="0"/>
    <xf numFmtId="222" fontId="93" fillId="0" borderId="0" applyFont="0" applyFill="0" applyBorder="0" applyAlignment="0" applyProtection="0"/>
    <xf numFmtId="221" fontId="93" fillId="0" borderId="0" applyFont="0" applyFill="0" applyBorder="0" applyAlignment="0" applyProtection="0"/>
    <xf numFmtId="218" fontId="93" fillId="0" borderId="0" applyFont="0" applyFill="0" applyBorder="0" applyAlignment="0" applyProtection="0"/>
    <xf numFmtId="193" fontId="93" fillId="0" borderId="0" applyFont="0" applyFill="0" applyBorder="0" applyAlignment="0" applyProtection="0"/>
    <xf numFmtId="193" fontId="93" fillId="0" borderId="0" applyFont="0" applyFill="0" applyBorder="0" applyAlignment="0" applyProtection="0"/>
    <xf numFmtId="41" fontId="93" fillId="0" borderId="0" applyFont="0" applyFill="0" applyBorder="0" applyAlignment="0" applyProtection="0"/>
    <xf numFmtId="219" fontId="93" fillId="0" borderId="0" applyFont="0" applyFill="0" applyBorder="0" applyAlignment="0" applyProtection="0"/>
    <xf numFmtId="41" fontId="93" fillId="0" borderId="0" applyFont="0" applyFill="0" applyBorder="0" applyAlignment="0" applyProtection="0"/>
    <xf numFmtId="193" fontId="93" fillId="0" borderId="0" applyFont="0" applyFill="0" applyBorder="0" applyAlignment="0" applyProtection="0"/>
    <xf numFmtId="219" fontId="93" fillId="0" borderId="0" applyFont="0" applyFill="0" applyBorder="0" applyAlignment="0" applyProtection="0"/>
    <xf numFmtId="219" fontId="93" fillId="0" borderId="0" applyFont="0" applyFill="0" applyBorder="0" applyAlignment="0" applyProtection="0"/>
    <xf numFmtId="219" fontId="93" fillId="0" borderId="0" applyFont="0" applyFill="0" applyBorder="0" applyAlignment="0" applyProtection="0"/>
    <xf numFmtId="181" fontId="93" fillId="0" borderId="0" applyFont="0" applyFill="0" applyBorder="0" applyAlignment="0" applyProtection="0"/>
    <xf numFmtId="181" fontId="93" fillId="0" borderId="0" applyFont="0" applyFill="0" applyBorder="0" applyAlignment="0" applyProtection="0"/>
    <xf numFmtId="193" fontId="93" fillId="0" borderId="0" applyFont="0" applyFill="0" applyBorder="0" applyAlignment="0" applyProtection="0"/>
    <xf numFmtId="223" fontId="93" fillId="0" borderId="0" applyFont="0" applyFill="0" applyBorder="0" applyAlignment="0" applyProtection="0"/>
    <xf numFmtId="41" fontId="93" fillId="0" borderId="0" applyFont="0" applyFill="0" applyBorder="0" applyAlignment="0" applyProtection="0"/>
    <xf numFmtId="219" fontId="93" fillId="0" borderId="0" applyFont="0" applyFill="0" applyBorder="0" applyAlignment="0" applyProtection="0"/>
    <xf numFmtId="224" fontId="81" fillId="0" borderId="0" applyFont="0" applyFill="0" applyBorder="0" applyAlignment="0" applyProtection="0"/>
    <xf numFmtId="193" fontId="93" fillId="0" borderId="0" applyFont="0" applyFill="0" applyBorder="0" applyAlignment="0" applyProtection="0"/>
    <xf numFmtId="219" fontId="93" fillId="0" borderId="0" applyFont="0" applyFill="0" applyBorder="0" applyAlignment="0" applyProtection="0"/>
    <xf numFmtId="219" fontId="93" fillId="0" borderId="0" applyFont="0" applyFill="0" applyBorder="0" applyAlignment="0" applyProtection="0"/>
    <xf numFmtId="219" fontId="93" fillId="0" borderId="0" applyFont="0" applyFill="0" applyBorder="0" applyAlignment="0" applyProtection="0"/>
    <xf numFmtId="193" fontId="93" fillId="0" borderId="0" applyFont="0" applyFill="0" applyBorder="0" applyAlignment="0" applyProtection="0"/>
    <xf numFmtId="219" fontId="93" fillId="0" borderId="0" applyFont="0" applyFill="0" applyBorder="0" applyAlignment="0" applyProtection="0"/>
    <xf numFmtId="193" fontId="93" fillId="0" borderId="0" applyFont="0" applyFill="0" applyBorder="0" applyAlignment="0" applyProtection="0"/>
    <xf numFmtId="168" fontId="97" fillId="0" borderId="0" applyFont="0" applyFill="0" applyBorder="0" applyAlignment="0" applyProtection="0"/>
    <xf numFmtId="225" fontId="93" fillId="0" borderId="0" applyFont="0" applyFill="0" applyBorder="0" applyAlignment="0" applyProtection="0"/>
    <xf numFmtId="225" fontId="93" fillId="0" borderId="0" applyFont="0" applyFill="0" applyBorder="0" applyAlignment="0" applyProtection="0"/>
    <xf numFmtId="226" fontId="11" fillId="0" borderId="0" applyFont="0" applyFill="0" applyBorder="0" applyAlignment="0" applyProtection="0"/>
    <xf numFmtId="169" fontId="97" fillId="0" borderId="0" applyFont="0" applyFill="0" applyBorder="0" applyAlignment="0" applyProtection="0"/>
    <xf numFmtId="225" fontId="93" fillId="0" borderId="0" applyFont="0" applyFill="0" applyBorder="0" applyAlignment="0" applyProtection="0"/>
    <xf numFmtId="168" fontId="97" fillId="0" borderId="0" applyFont="0" applyFill="0" applyBorder="0" applyAlignment="0" applyProtection="0"/>
    <xf numFmtId="227" fontId="12" fillId="0" borderId="0" applyFont="0" applyFill="0" applyBorder="0" applyAlignment="0" applyProtection="0"/>
    <xf numFmtId="219"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219" fontId="93" fillId="0" borderId="0" applyFont="0" applyFill="0" applyBorder="0" applyAlignment="0" applyProtection="0"/>
    <xf numFmtId="219" fontId="93" fillId="0" borderId="0" applyFont="0" applyFill="0" applyBorder="0" applyAlignment="0" applyProtection="0"/>
    <xf numFmtId="41" fontId="93" fillId="0" borderId="0" applyFont="0" applyFill="0" applyBorder="0" applyAlignment="0" applyProtection="0"/>
    <xf numFmtId="219" fontId="93" fillId="0" borderId="0" applyFont="0" applyFill="0" applyBorder="0" applyAlignment="0" applyProtection="0"/>
    <xf numFmtId="202" fontId="93" fillId="0" borderId="0" applyFont="0" applyFill="0" applyBorder="0" applyAlignment="0" applyProtection="0"/>
    <xf numFmtId="43" fontId="93" fillId="0" borderId="0" applyFont="0" applyFill="0" applyBorder="0" applyAlignment="0" applyProtection="0"/>
    <xf numFmtId="203" fontId="93" fillId="0" borderId="0" applyFont="0" applyFill="0" applyBorder="0" applyAlignment="0" applyProtection="0"/>
    <xf numFmtId="204" fontId="93" fillId="0" borderId="0" applyFont="0" applyFill="0" applyBorder="0" applyAlignment="0" applyProtection="0"/>
    <xf numFmtId="202" fontId="93" fillId="0" borderId="0" applyFont="0" applyFill="0" applyBorder="0" applyAlignment="0" applyProtection="0"/>
    <xf numFmtId="204"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202" fontId="93" fillId="0" borderId="0" applyFont="0" applyFill="0" applyBorder="0" applyAlignment="0" applyProtection="0"/>
    <xf numFmtId="203" fontId="93" fillId="0" borderId="0" applyFont="0" applyFill="0" applyBorder="0" applyAlignment="0" applyProtection="0"/>
    <xf numFmtId="205" fontId="93" fillId="0" borderId="0" applyFont="0" applyFill="0" applyBorder="0" applyAlignment="0" applyProtection="0"/>
    <xf numFmtId="0" fontId="93" fillId="0" borderId="0" applyFont="0" applyFill="0" applyBorder="0" applyAlignment="0" applyProtection="0"/>
    <xf numFmtId="43" fontId="93" fillId="0" borderId="0" applyFont="0" applyFill="0" applyBorder="0" applyAlignment="0" applyProtection="0"/>
    <xf numFmtId="0" fontId="93" fillId="0" borderId="0" applyFont="0" applyFill="0" applyBorder="0" applyAlignment="0" applyProtection="0"/>
    <xf numFmtId="204" fontId="93" fillId="0" borderId="0" applyFont="0" applyFill="0" applyBorder="0" applyAlignment="0" applyProtection="0"/>
    <xf numFmtId="204" fontId="93" fillId="0" borderId="0" applyFont="0" applyFill="0" applyBorder="0" applyAlignment="0" applyProtection="0"/>
    <xf numFmtId="203" fontId="93" fillId="0" borderId="0" applyFont="0" applyFill="0" applyBorder="0" applyAlignment="0" applyProtection="0"/>
    <xf numFmtId="177" fontId="93" fillId="0" borderId="0" applyFont="0" applyFill="0" applyBorder="0" applyAlignment="0" applyProtection="0"/>
    <xf numFmtId="204" fontId="93" fillId="0" borderId="0" applyFont="0" applyFill="0" applyBorder="0" applyAlignment="0" applyProtection="0"/>
    <xf numFmtId="206" fontId="93" fillId="0" borderId="0" applyFont="0" applyFill="0" applyBorder="0" applyAlignment="0" applyProtection="0"/>
    <xf numFmtId="206" fontId="93" fillId="0" borderId="0" applyFont="0" applyFill="0" applyBorder="0" applyAlignment="0" applyProtection="0"/>
    <xf numFmtId="203" fontId="93" fillId="0" borderId="0" applyFont="0" applyFill="0" applyBorder="0" applyAlignment="0" applyProtection="0"/>
    <xf numFmtId="202" fontId="93" fillId="0" borderId="0" applyFont="0" applyFill="0" applyBorder="0" applyAlignment="0" applyProtection="0"/>
    <xf numFmtId="202" fontId="93" fillId="0" borderId="0" applyFont="0" applyFill="0" applyBorder="0" applyAlignment="0" applyProtection="0"/>
    <xf numFmtId="43" fontId="93" fillId="0" borderId="0" applyFont="0" applyFill="0" applyBorder="0" applyAlignment="0" applyProtection="0"/>
    <xf numFmtId="204" fontId="93" fillId="0" borderId="0" applyFont="0" applyFill="0" applyBorder="0" applyAlignment="0" applyProtection="0"/>
    <xf numFmtId="43" fontId="93" fillId="0" borderId="0" applyFont="0" applyFill="0" applyBorder="0" applyAlignment="0" applyProtection="0"/>
    <xf numFmtId="202" fontId="93" fillId="0" borderId="0" applyFont="0" applyFill="0" applyBorder="0" applyAlignment="0" applyProtection="0"/>
    <xf numFmtId="204" fontId="93" fillId="0" borderId="0" applyFont="0" applyFill="0" applyBorder="0" applyAlignment="0" applyProtection="0"/>
    <xf numFmtId="204" fontId="93" fillId="0" borderId="0" applyFont="0" applyFill="0" applyBorder="0" applyAlignment="0" applyProtection="0"/>
    <xf numFmtId="204" fontId="93" fillId="0" borderId="0" applyFont="0" applyFill="0" applyBorder="0" applyAlignment="0" applyProtection="0"/>
    <xf numFmtId="177" fontId="93" fillId="0" borderId="0" applyFont="0" applyFill="0" applyBorder="0" applyAlignment="0" applyProtection="0"/>
    <xf numFmtId="177" fontId="93" fillId="0" borderId="0" applyFont="0" applyFill="0" applyBorder="0" applyAlignment="0" applyProtection="0"/>
    <xf numFmtId="202" fontId="93" fillId="0" borderId="0" applyFont="0" applyFill="0" applyBorder="0" applyAlignment="0" applyProtection="0"/>
    <xf numFmtId="207" fontId="93" fillId="0" borderId="0" applyFont="0" applyFill="0" applyBorder="0" applyAlignment="0" applyProtection="0"/>
    <xf numFmtId="43" fontId="93" fillId="0" borderId="0" applyFont="0" applyFill="0" applyBorder="0" applyAlignment="0" applyProtection="0"/>
    <xf numFmtId="204" fontId="93" fillId="0" borderId="0" applyFont="0" applyFill="0" applyBorder="0" applyAlignment="0" applyProtection="0"/>
    <xf numFmtId="208" fontId="81" fillId="0" borderId="0" applyFont="0" applyFill="0" applyBorder="0" applyAlignment="0" applyProtection="0"/>
    <xf numFmtId="202" fontId="93" fillId="0" borderId="0" applyFont="0" applyFill="0" applyBorder="0" applyAlignment="0" applyProtection="0"/>
    <xf numFmtId="204" fontId="93" fillId="0" borderId="0" applyFont="0" applyFill="0" applyBorder="0" applyAlignment="0" applyProtection="0"/>
    <xf numFmtId="204" fontId="93" fillId="0" borderId="0" applyFont="0" applyFill="0" applyBorder="0" applyAlignment="0" applyProtection="0"/>
    <xf numFmtId="204" fontId="93" fillId="0" borderId="0" applyFont="0" applyFill="0" applyBorder="0" applyAlignment="0" applyProtection="0"/>
    <xf numFmtId="202" fontId="93" fillId="0" borderId="0" applyFont="0" applyFill="0" applyBorder="0" applyAlignment="0" applyProtection="0"/>
    <xf numFmtId="204" fontId="93" fillId="0" borderId="0" applyFont="0" applyFill="0" applyBorder="0" applyAlignment="0" applyProtection="0"/>
    <xf numFmtId="202" fontId="93" fillId="0" borderId="0" applyFont="0" applyFill="0" applyBorder="0" applyAlignment="0" applyProtection="0"/>
    <xf numFmtId="164" fontId="97" fillId="0" borderId="0" applyFont="0" applyFill="0" applyBorder="0" applyAlignment="0" applyProtection="0"/>
    <xf numFmtId="209" fontId="93" fillId="0" borderId="0" applyFont="0" applyFill="0" applyBorder="0" applyAlignment="0" applyProtection="0"/>
    <xf numFmtId="209" fontId="93" fillId="0" borderId="0" applyFont="0" applyFill="0" applyBorder="0" applyAlignment="0" applyProtection="0"/>
    <xf numFmtId="210" fontId="11" fillId="0" borderId="0" applyFont="0" applyFill="0" applyBorder="0" applyAlignment="0" applyProtection="0"/>
    <xf numFmtId="165" fontId="97" fillId="0" borderId="0" applyFont="0" applyFill="0" applyBorder="0" applyAlignment="0" applyProtection="0"/>
    <xf numFmtId="209" fontId="93" fillId="0" borderId="0" applyFont="0" applyFill="0" applyBorder="0" applyAlignment="0" applyProtection="0"/>
    <xf numFmtId="164" fontId="97" fillId="0" borderId="0" applyFont="0" applyFill="0" applyBorder="0" applyAlignment="0" applyProtection="0"/>
    <xf numFmtId="211" fontId="12" fillId="0" borderId="0" applyFont="0" applyFill="0" applyBorder="0" applyAlignment="0" applyProtection="0"/>
    <xf numFmtId="207" fontId="93" fillId="0" borderId="0" applyFont="0" applyFill="0" applyBorder="0" applyAlignment="0" applyProtection="0"/>
    <xf numFmtId="204"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204" fontId="93" fillId="0" borderId="0" applyFont="0" applyFill="0" applyBorder="0" applyAlignment="0" applyProtection="0"/>
    <xf numFmtId="204" fontId="93" fillId="0" borderId="0" applyFont="0" applyFill="0" applyBorder="0" applyAlignment="0" applyProtection="0"/>
    <xf numFmtId="43" fontId="93" fillId="0" borderId="0" applyFont="0" applyFill="0" applyBorder="0" applyAlignment="0" applyProtection="0"/>
    <xf numFmtId="204" fontId="93" fillId="0" borderId="0" applyFont="0" applyFill="0" applyBorder="0" applyAlignment="0" applyProtection="0"/>
    <xf numFmtId="164" fontId="81" fillId="0" borderId="0" applyFont="0" applyFill="0" applyBorder="0" applyAlignment="0" applyProtection="0"/>
    <xf numFmtId="190" fontId="81" fillId="0" borderId="0" applyFont="0" applyFill="0" applyBorder="0" applyAlignment="0" applyProtection="0"/>
    <xf numFmtId="168" fontId="81" fillId="0" borderId="0" applyFont="0" applyFill="0" applyBorder="0" applyAlignment="0" applyProtection="0"/>
    <xf numFmtId="168" fontId="81" fillId="0" borderId="0" applyFont="0" applyFill="0" applyBorder="0" applyAlignment="0" applyProtection="0"/>
    <xf numFmtId="169" fontId="97" fillId="0" borderId="0" applyFont="0" applyFill="0" applyBorder="0" applyAlignment="0" applyProtection="0"/>
    <xf numFmtId="198" fontId="81" fillId="0" borderId="0" applyFont="0" applyFill="0" applyBorder="0" applyAlignment="0" applyProtection="0"/>
    <xf numFmtId="198" fontId="81" fillId="0" borderId="0" applyFont="0" applyFill="0" applyBorder="0" applyAlignment="0" applyProtection="0"/>
    <xf numFmtId="199" fontId="11" fillId="0" borderId="0" applyFont="0" applyFill="0" applyBorder="0" applyAlignment="0" applyProtection="0"/>
    <xf numFmtId="199" fontId="97" fillId="0" borderId="0" applyFont="0" applyFill="0" applyBorder="0" applyAlignment="0" applyProtection="0"/>
    <xf numFmtId="198" fontId="81" fillId="0" borderId="0" applyFont="0" applyFill="0" applyBorder="0" applyAlignment="0" applyProtection="0"/>
    <xf numFmtId="169" fontId="97" fillId="0" borderId="0" applyFont="0" applyFill="0" applyBorder="0" applyAlignment="0" applyProtection="0"/>
    <xf numFmtId="200" fontId="81" fillId="0" borderId="0" applyFont="0" applyFill="0" applyBorder="0" applyAlignment="0" applyProtection="0"/>
    <xf numFmtId="168" fontId="81" fillId="0" borderId="0" applyFont="0" applyFill="0" applyBorder="0" applyAlignment="0" applyProtection="0"/>
    <xf numFmtId="165" fontId="81" fillId="0" borderId="0" applyFont="0" applyFill="0" applyBorder="0" applyAlignment="0" applyProtection="0"/>
    <xf numFmtId="201" fontId="81" fillId="0" borderId="0" applyFont="0" applyFill="0" applyBorder="0" applyAlignment="0" applyProtection="0"/>
    <xf numFmtId="201" fontId="81" fillId="0" borderId="0" applyFont="0" applyFill="0" applyBorder="0" applyAlignment="0" applyProtection="0"/>
    <xf numFmtId="182" fontId="93" fillId="0" borderId="0" applyFont="0" applyFill="0" applyBorder="0" applyAlignment="0" applyProtection="0"/>
    <xf numFmtId="195" fontId="93" fillId="0" borderId="0" applyFont="0" applyFill="0" applyBorder="0" applyAlignment="0" applyProtection="0"/>
    <xf numFmtId="168" fontId="96" fillId="0" borderId="0" applyFon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88" fontId="93" fillId="0" borderId="0" applyFont="0" applyFill="0" applyBorder="0" applyAlignment="0" applyProtection="0"/>
    <xf numFmtId="194" fontId="81" fillId="0" borderId="0" applyFont="0" applyFill="0" applyBorder="0" applyAlignment="0" applyProtection="0"/>
    <xf numFmtId="212" fontId="97" fillId="0" borderId="0" applyFont="0" applyFill="0" applyBorder="0" applyAlignment="0" applyProtection="0"/>
    <xf numFmtId="213" fontId="93" fillId="0" borderId="0" applyFont="0" applyFill="0" applyBorder="0" applyAlignment="0" applyProtection="0"/>
    <xf numFmtId="213" fontId="93" fillId="0" borderId="0" applyFont="0" applyFill="0" applyBorder="0" applyAlignment="0" applyProtection="0"/>
    <xf numFmtId="214" fontId="97" fillId="0" borderId="0" applyFont="0" applyFill="0" applyBorder="0" applyAlignment="0" applyProtection="0"/>
    <xf numFmtId="213" fontId="93" fillId="0" borderId="0" applyFont="0" applyFill="0" applyBorder="0" applyAlignment="0" applyProtection="0"/>
    <xf numFmtId="212" fontId="97" fillId="0" borderId="0" applyFont="0" applyFill="0" applyBorder="0" applyAlignment="0" applyProtection="0"/>
    <xf numFmtId="213"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82" fontId="93" fillId="0" borderId="0" applyFont="0" applyFill="0" applyBorder="0" applyAlignment="0" applyProtection="0"/>
    <xf numFmtId="182" fontId="93" fillId="0" borderId="0" applyFont="0" applyFill="0" applyBorder="0" applyAlignment="0" applyProtection="0"/>
    <xf numFmtId="0" fontId="85" fillId="0" borderId="0"/>
    <xf numFmtId="214" fontId="97" fillId="0" borderId="0" applyFont="0" applyFill="0" applyBorder="0" applyAlignment="0" applyProtection="0"/>
    <xf numFmtId="215" fontId="93" fillId="0" borderId="0" applyFont="0" applyFill="0" applyBorder="0" applyAlignment="0" applyProtection="0"/>
    <xf numFmtId="215" fontId="93" fillId="0" borderId="0" applyFont="0" applyFill="0" applyBorder="0" applyAlignment="0" applyProtection="0"/>
    <xf numFmtId="216" fontId="11" fillId="0" borderId="0" applyFont="0" applyFill="0" applyBorder="0" applyAlignment="0" applyProtection="0"/>
    <xf numFmtId="164" fontId="97" fillId="0" borderId="0" applyFont="0" applyFill="0" applyBorder="0" applyAlignment="0" applyProtection="0"/>
    <xf numFmtId="215" fontId="93" fillId="0" borderId="0" applyFont="0" applyFill="0" applyBorder="0" applyAlignment="0" applyProtection="0"/>
    <xf numFmtId="214" fontId="97" fillId="0" borderId="0" applyFont="0" applyFill="0" applyBorder="0" applyAlignment="0" applyProtection="0"/>
    <xf numFmtId="186" fontId="12" fillId="0" borderId="0" applyFont="0" applyFill="0" applyBorder="0" applyAlignment="0" applyProtection="0"/>
    <xf numFmtId="217" fontId="93" fillId="0" borderId="0" applyFont="0" applyFill="0" applyBorder="0" applyAlignment="0" applyProtection="0"/>
    <xf numFmtId="182" fontId="93" fillId="0" borderId="0" applyFont="0" applyFill="0" applyBorder="0" applyAlignment="0" applyProtection="0"/>
    <xf numFmtId="182" fontId="93" fillId="0" borderId="0" applyFont="0" applyFill="0" applyBorder="0" applyAlignment="0" applyProtection="0"/>
    <xf numFmtId="164" fontId="81" fillId="0" borderId="0" applyFont="0" applyFill="0" applyBorder="0" applyAlignment="0" applyProtection="0"/>
    <xf numFmtId="193" fontId="93" fillId="0" borderId="0" applyFont="0" applyFill="0" applyBorder="0" applyAlignment="0" applyProtection="0"/>
    <xf numFmtId="41" fontId="93" fillId="0" borderId="0" applyFont="0" applyFill="0" applyBorder="0" applyAlignment="0" applyProtection="0"/>
    <xf numFmtId="218" fontId="93" fillId="0" borderId="0" applyFont="0" applyFill="0" applyBorder="0" applyAlignment="0" applyProtection="0"/>
    <xf numFmtId="219" fontId="93" fillId="0" borderId="0" applyFont="0" applyFill="0" applyBorder="0" applyAlignment="0" applyProtection="0"/>
    <xf numFmtId="193" fontId="93" fillId="0" borderId="0" applyFont="0" applyFill="0" applyBorder="0" applyAlignment="0" applyProtection="0"/>
    <xf numFmtId="219" fontId="93"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193" fontId="93" fillId="0" borderId="0" applyFont="0" applyFill="0" applyBorder="0" applyAlignment="0" applyProtection="0"/>
    <xf numFmtId="218" fontId="93" fillId="0" borderId="0" applyFont="0" applyFill="0" applyBorder="0" applyAlignment="0" applyProtection="0"/>
    <xf numFmtId="220" fontId="93" fillId="0" borderId="0" applyFont="0" applyFill="0" applyBorder="0" applyAlignment="0" applyProtection="0"/>
    <xf numFmtId="193" fontId="81" fillId="0" borderId="0" applyFont="0" applyFill="0" applyBorder="0" applyAlignment="0" applyProtection="0"/>
    <xf numFmtId="41" fontId="93" fillId="0" borderId="0" applyFont="0" applyFill="0" applyBorder="0" applyAlignment="0" applyProtection="0"/>
    <xf numFmtId="193" fontId="81" fillId="0" borderId="0" applyFont="0" applyFill="0" applyBorder="0" applyAlignment="0" applyProtection="0"/>
    <xf numFmtId="219" fontId="93" fillId="0" borderId="0" applyFont="0" applyFill="0" applyBorder="0" applyAlignment="0" applyProtection="0"/>
    <xf numFmtId="219" fontId="93" fillId="0" borderId="0" applyFont="0" applyFill="0" applyBorder="0" applyAlignment="0" applyProtection="0"/>
    <xf numFmtId="218" fontId="93" fillId="0" borderId="0" applyFont="0" applyFill="0" applyBorder="0" applyAlignment="0" applyProtection="0"/>
    <xf numFmtId="181" fontId="93" fillId="0" borderId="0" applyFont="0" applyFill="0" applyBorder="0" applyAlignment="0" applyProtection="0"/>
    <xf numFmtId="219" fontId="93" fillId="0" borderId="0" applyFont="0" applyFill="0" applyBorder="0" applyAlignment="0" applyProtection="0"/>
    <xf numFmtId="221" fontId="93" fillId="0" borderId="0" applyFont="0" applyFill="0" applyBorder="0" applyAlignment="0" applyProtection="0"/>
    <xf numFmtId="222" fontId="93" fillId="0" borderId="0" applyFont="0" applyFill="0" applyBorder="0" applyAlignment="0" applyProtection="0"/>
    <xf numFmtId="221" fontId="93" fillId="0" borderId="0" applyFont="0" applyFill="0" applyBorder="0" applyAlignment="0" applyProtection="0"/>
    <xf numFmtId="218" fontId="93" fillId="0" borderId="0" applyFont="0" applyFill="0" applyBorder="0" applyAlignment="0" applyProtection="0"/>
    <xf numFmtId="193" fontId="93" fillId="0" borderId="0" applyFont="0" applyFill="0" applyBorder="0" applyAlignment="0" applyProtection="0"/>
    <xf numFmtId="193" fontId="93" fillId="0" borderId="0" applyFont="0" applyFill="0" applyBorder="0" applyAlignment="0" applyProtection="0"/>
    <xf numFmtId="41" fontId="93" fillId="0" borderId="0" applyFont="0" applyFill="0" applyBorder="0" applyAlignment="0" applyProtection="0"/>
    <xf numFmtId="219" fontId="93" fillId="0" borderId="0" applyFont="0" applyFill="0" applyBorder="0" applyAlignment="0" applyProtection="0"/>
    <xf numFmtId="41" fontId="93" fillId="0" borderId="0" applyFont="0" applyFill="0" applyBorder="0" applyAlignment="0" applyProtection="0"/>
    <xf numFmtId="193" fontId="93" fillId="0" borderId="0" applyFont="0" applyFill="0" applyBorder="0" applyAlignment="0" applyProtection="0"/>
    <xf numFmtId="219" fontId="93" fillId="0" borderId="0" applyFont="0" applyFill="0" applyBorder="0" applyAlignment="0" applyProtection="0"/>
    <xf numFmtId="219" fontId="93" fillId="0" borderId="0" applyFont="0" applyFill="0" applyBorder="0" applyAlignment="0" applyProtection="0"/>
    <xf numFmtId="219" fontId="93" fillId="0" borderId="0" applyFont="0" applyFill="0" applyBorder="0" applyAlignment="0" applyProtection="0"/>
    <xf numFmtId="181" fontId="93" fillId="0" borderId="0" applyFont="0" applyFill="0" applyBorder="0" applyAlignment="0" applyProtection="0"/>
    <xf numFmtId="181" fontId="93" fillId="0" borderId="0" applyFont="0" applyFill="0" applyBorder="0" applyAlignment="0" applyProtection="0"/>
    <xf numFmtId="193" fontId="93" fillId="0" borderId="0" applyFont="0" applyFill="0" applyBorder="0" applyAlignment="0" applyProtection="0"/>
    <xf numFmtId="223" fontId="93" fillId="0" borderId="0" applyFont="0" applyFill="0" applyBorder="0" applyAlignment="0" applyProtection="0"/>
    <xf numFmtId="41" fontId="93" fillId="0" borderId="0" applyFont="0" applyFill="0" applyBorder="0" applyAlignment="0" applyProtection="0"/>
    <xf numFmtId="219" fontId="93" fillId="0" borderId="0" applyFont="0" applyFill="0" applyBorder="0" applyAlignment="0" applyProtection="0"/>
    <xf numFmtId="224" fontId="81" fillId="0" borderId="0" applyFont="0" applyFill="0" applyBorder="0" applyAlignment="0" applyProtection="0"/>
    <xf numFmtId="193" fontId="93" fillId="0" borderId="0" applyFont="0" applyFill="0" applyBorder="0" applyAlignment="0" applyProtection="0"/>
    <xf numFmtId="219" fontId="93" fillId="0" borderId="0" applyFont="0" applyFill="0" applyBorder="0" applyAlignment="0" applyProtection="0"/>
    <xf numFmtId="219" fontId="93" fillId="0" borderId="0" applyFont="0" applyFill="0" applyBorder="0" applyAlignment="0" applyProtection="0"/>
    <xf numFmtId="219" fontId="93" fillId="0" borderId="0" applyFont="0" applyFill="0" applyBorder="0" applyAlignment="0" applyProtection="0"/>
    <xf numFmtId="193" fontId="93" fillId="0" borderId="0" applyFont="0" applyFill="0" applyBorder="0" applyAlignment="0" applyProtection="0"/>
    <xf numFmtId="219" fontId="93" fillId="0" borderId="0" applyFont="0" applyFill="0" applyBorder="0" applyAlignment="0" applyProtection="0"/>
    <xf numFmtId="193" fontId="93" fillId="0" borderId="0" applyFont="0" applyFill="0" applyBorder="0" applyAlignment="0" applyProtection="0"/>
    <xf numFmtId="168" fontId="97" fillId="0" borderId="0" applyFont="0" applyFill="0" applyBorder="0" applyAlignment="0" applyProtection="0"/>
    <xf numFmtId="225" fontId="93" fillId="0" borderId="0" applyFont="0" applyFill="0" applyBorder="0" applyAlignment="0" applyProtection="0"/>
    <xf numFmtId="225" fontId="93" fillId="0" borderId="0" applyFont="0" applyFill="0" applyBorder="0" applyAlignment="0" applyProtection="0"/>
    <xf numFmtId="226" fontId="11" fillId="0" borderId="0" applyFont="0" applyFill="0" applyBorder="0" applyAlignment="0" applyProtection="0"/>
    <xf numFmtId="169" fontId="97" fillId="0" borderId="0" applyFont="0" applyFill="0" applyBorder="0" applyAlignment="0" applyProtection="0"/>
    <xf numFmtId="225" fontId="93" fillId="0" borderId="0" applyFont="0" applyFill="0" applyBorder="0" applyAlignment="0" applyProtection="0"/>
    <xf numFmtId="168" fontId="97" fillId="0" borderId="0" applyFont="0" applyFill="0" applyBorder="0" applyAlignment="0" applyProtection="0"/>
    <xf numFmtId="227" fontId="12" fillId="0" borderId="0" applyFont="0" applyFill="0" applyBorder="0" applyAlignment="0" applyProtection="0"/>
    <xf numFmtId="219"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219" fontId="93" fillId="0" borderId="0" applyFont="0" applyFill="0" applyBorder="0" applyAlignment="0" applyProtection="0"/>
    <xf numFmtId="219" fontId="93" fillId="0" borderId="0" applyFont="0" applyFill="0" applyBorder="0" applyAlignment="0" applyProtection="0"/>
    <xf numFmtId="41" fontId="93" fillId="0" borderId="0" applyFont="0" applyFill="0" applyBorder="0" applyAlignment="0" applyProtection="0"/>
    <xf numFmtId="219" fontId="93" fillId="0" borderId="0" applyFont="0" applyFill="0" applyBorder="0" applyAlignment="0" applyProtection="0"/>
    <xf numFmtId="202" fontId="93" fillId="0" borderId="0" applyFont="0" applyFill="0" applyBorder="0" applyAlignment="0" applyProtection="0"/>
    <xf numFmtId="43" fontId="93" fillId="0" borderId="0" applyFont="0" applyFill="0" applyBorder="0" applyAlignment="0" applyProtection="0"/>
    <xf numFmtId="203" fontId="93" fillId="0" borderId="0" applyFont="0" applyFill="0" applyBorder="0" applyAlignment="0" applyProtection="0"/>
    <xf numFmtId="204" fontId="93" fillId="0" borderId="0" applyFont="0" applyFill="0" applyBorder="0" applyAlignment="0" applyProtection="0"/>
    <xf numFmtId="202" fontId="93" fillId="0" borderId="0" applyFont="0" applyFill="0" applyBorder="0" applyAlignment="0" applyProtection="0"/>
    <xf numFmtId="204"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202" fontId="93" fillId="0" borderId="0" applyFont="0" applyFill="0" applyBorder="0" applyAlignment="0" applyProtection="0"/>
    <xf numFmtId="203" fontId="93" fillId="0" borderId="0" applyFont="0" applyFill="0" applyBorder="0" applyAlignment="0" applyProtection="0"/>
    <xf numFmtId="205" fontId="93" fillId="0" borderId="0" applyFont="0" applyFill="0" applyBorder="0" applyAlignment="0" applyProtection="0"/>
    <xf numFmtId="0" fontId="93" fillId="0" borderId="0" applyFont="0" applyFill="0" applyBorder="0" applyAlignment="0" applyProtection="0"/>
    <xf numFmtId="43" fontId="93" fillId="0" borderId="0" applyFont="0" applyFill="0" applyBorder="0" applyAlignment="0" applyProtection="0"/>
    <xf numFmtId="0" fontId="93" fillId="0" borderId="0" applyFont="0" applyFill="0" applyBorder="0" applyAlignment="0" applyProtection="0"/>
    <xf numFmtId="204" fontId="93" fillId="0" borderId="0" applyFont="0" applyFill="0" applyBorder="0" applyAlignment="0" applyProtection="0"/>
    <xf numFmtId="204" fontId="93" fillId="0" borderId="0" applyFont="0" applyFill="0" applyBorder="0" applyAlignment="0" applyProtection="0"/>
    <xf numFmtId="203" fontId="93" fillId="0" borderId="0" applyFont="0" applyFill="0" applyBorder="0" applyAlignment="0" applyProtection="0"/>
    <xf numFmtId="177" fontId="93" fillId="0" borderId="0" applyFont="0" applyFill="0" applyBorder="0" applyAlignment="0" applyProtection="0"/>
    <xf numFmtId="204" fontId="93" fillId="0" borderId="0" applyFont="0" applyFill="0" applyBorder="0" applyAlignment="0" applyProtection="0"/>
    <xf numFmtId="206" fontId="93" fillId="0" borderId="0" applyFont="0" applyFill="0" applyBorder="0" applyAlignment="0" applyProtection="0"/>
    <xf numFmtId="206" fontId="93" fillId="0" borderId="0" applyFont="0" applyFill="0" applyBorder="0" applyAlignment="0" applyProtection="0"/>
    <xf numFmtId="203" fontId="93" fillId="0" borderId="0" applyFont="0" applyFill="0" applyBorder="0" applyAlignment="0" applyProtection="0"/>
    <xf numFmtId="202" fontId="93" fillId="0" borderId="0" applyFont="0" applyFill="0" applyBorder="0" applyAlignment="0" applyProtection="0"/>
    <xf numFmtId="202" fontId="93" fillId="0" borderId="0" applyFont="0" applyFill="0" applyBorder="0" applyAlignment="0" applyProtection="0"/>
    <xf numFmtId="43" fontId="93" fillId="0" borderId="0" applyFont="0" applyFill="0" applyBorder="0" applyAlignment="0" applyProtection="0"/>
    <xf numFmtId="204" fontId="93" fillId="0" borderId="0" applyFont="0" applyFill="0" applyBorder="0" applyAlignment="0" applyProtection="0"/>
    <xf numFmtId="43" fontId="93" fillId="0" borderId="0" applyFont="0" applyFill="0" applyBorder="0" applyAlignment="0" applyProtection="0"/>
    <xf numFmtId="202" fontId="93" fillId="0" borderId="0" applyFont="0" applyFill="0" applyBorder="0" applyAlignment="0" applyProtection="0"/>
    <xf numFmtId="204" fontId="93" fillId="0" borderId="0" applyFont="0" applyFill="0" applyBorder="0" applyAlignment="0" applyProtection="0"/>
    <xf numFmtId="204" fontId="93" fillId="0" borderId="0" applyFont="0" applyFill="0" applyBorder="0" applyAlignment="0" applyProtection="0"/>
    <xf numFmtId="204" fontId="93" fillId="0" borderId="0" applyFont="0" applyFill="0" applyBorder="0" applyAlignment="0" applyProtection="0"/>
    <xf numFmtId="177" fontId="93" fillId="0" borderId="0" applyFont="0" applyFill="0" applyBorder="0" applyAlignment="0" applyProtection="0"/>
    <xf numFmtId="177" fontId="93" fillId="0" borderId="0" applyFont="0" applyFill="0" applyBorder="0" applyAlignment="0" applyProtection="0"/>
    <xf numFmtId="202" fontId="93" fillId="0" borderId="0" applyFont="0" applyFill="0" applyBorder="0" applyAlignment="0" applyProtection="0"/>
    <xf numFmtId="207" fontId="93" fillId="0" borderId="0" applyFont="0" applyFill="0" applyBorder="0" applyAlignment="0" applyProtection="0"/>
    <xf numFmtId="43" fontId="93" fillId="0" borderId="0" applyFont="0" applyFill="0" applyBorder="0" applyAlignment="0" applyProtection="0"/>
    <xf numFmtId="204" fontId="93" fillId="0" borderId="0" applyFont="0" applyFill="0" applyBorder="0" applyAlignment="0" applyProtection="0"/>
    <xf numFmtId="208" fontId="81" fillId="0" borderId="0" applyFont="0" applyFill="0" applyBorder="0" applyAlignment="0" applyProtection="0"/>
    <xf numFmtId="202" fontId="93" fillId="0" borderId="0" applyFont="0" applyFill="0" applyBorder="0" applyAlignment="0" applyProtection="0"/>
    <xf numFmtId="204" fontId="93" fillId="0" borderId="0" applyFont="0" applyFill="0" applyBorder="0" applyAlignment="0" applyProtection="0"/>
    <xf numFmtId="204" fontId="93" fillId="0" borderId="0" applyFont="0" applyFill="0" applyBorder="0" applyAlignment="0" applyProtection="0"/>
    <xf numFmtId="204" fontId="93" fillId="0" borderId="0" applyFont="0" applyFill="0" applyBorder="0" applyAlignment="0" applyProtection="0"/>
    <xf numFmtId="202" fontId="93" fillId="0" borderId="0" applyFont="0" applyFill="0" applyBorder="0" applyAlignment="0" applyProtection="0"/>
    <xf numFmtId="204" fontId="93" fillId="0" borderId="0" applyFont="0" applyFill="0" applyBorder="0" applyAlignment="0" applyProtection="0"/>
    <xf numFmtId="202" fontId="93" fillId="0" borderId="0" applyFont="0" applyFill="0" applyBorder="0" applyAlignment="0" applyProtection="0"/>
    <xf numFmtId="164" fontId="97" fillId="0" borderId="0" applyFont="0" applyFill="0" applyBorder="0" applyAlignment="0" applyProtection="0"/>
    <xf numFmtId="209" fontId="93" fillId="0" borderId="0" applyFont="0" applyFill="0" applyBorder="0" applyAlignment="0" applyProtection="0"/>
    <xf numFmtId="209" fontId="93" fillId="0" borderId="0" applyFont="0" applyFill="0" applyBorder="0" applyAlignment="0" applyProtection="0"/>
    <xf numFmtId="210" fontId="11" fillId="0" borderId="0" applyFont="0" applyFill="0" applyBorder="0" applyAlignment="0" applyProtection="0"/>
    <xf numFmtId="165" fontId="97" fillId="0" borderId="0" applyFont="0" applyFill="0" applyBorder="0" applyAlignment="0" applyProtection="0"/>
    <xf numFmtId="209" fontId="93" fillId="0" borderId="0" applyFont="0" applyFill="0" applyBorder="0" applyAlignment="0" applyProtection="0"/>
    <xf numFmtId="164" fontId="97" fillId="0" borderId="0" applyFont="0" applyFill="0" applyBorder="0" applyAlignment="0" applyProtection="0"/>
    <xf numFmtId="211" fontId="12" fillId="0" borderId="0" applyFont="0" applyFill="0" applyBorder="0" applyAlignment="0" applyProtection="0"/>
    <xf numFmtId="207" fontId="93" fillId="0" borderId="0" applyFont="0" applyFill="0" applyBorder="0" applyAlignment="0" applyProtection="0"/>
    <xf numFmtId="204"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204" fontId="93" fillId="0" borderId="0" applyFont="0" applyFill="0" applyBorder="0" applyAlignment="0" applyProtection="0"/>
    <xf numFmtId="204" fontId="93" fillId="0" borderId="0" applyFont="0" applyFill="0" applyBorder="0" applyAlignment="0" applyProtection="0"/>
    <xf numFmtId="43" fontId="93" fillId="0" borderId="0" applyFont="0" applyFill="0" applyBorder="0" applyAlignment="0" applyProtection="0"/>
    <xf numFmtId="204" fontId="93" fillId="0" borderId="0" applyFont="0" applyFill="0" applyBorder="0" applyAlignment="0" applyProtection="0"/>
    <xf numFmtId="190" fontId="81" fillId="0" borderId="0" applyFont="0" applyFill="0" applyBorder="0" applyAlignment="0" applyProtection="0"/>
    <xf numFmtId="168" fontId="81" fillId="0" borderId="0" applyFont="0" applyFill="0" applyBorder="0" applyAlignment="0" applyProtection="0"/>
    <xf numFmtId="168" fontId="81" fillId="0" borderId="0" applyFont="0" applyFill="0" applyBorder="0" applyAlignment="0" applyProtection="0"/>
    <xf numFmtId="169" fontId="97" fillId="0" borderId="0" applyFont="0" applyFill="0" applyBorder="0" applyAlignment="0" applyProtection="0"/>
    <xf numFmtId="198" fontId="81" fillId="0" borderId="0" applyFont="0" applyFill="0" applyBorder="0" applyAlignment="0" applyProtection="0"/>
    <xf numFmtId="198" fontId="81" fillId="0" borderId="0" applyFont="0" applyFill="0" applyBorder="0" applyAlignment="0" applyProtection="0"/>
    <xf numFmtId="199" fontId="11" fillId="0" borderId="0" applyFont="0" applyFill="0" applyBorder="0" applyAlignment="0" applyProtection="0"/>
    <xf numFmtId="199" fontId="97" fillId="0" borderId="0" applyFont="0" applyFill="0" applyBorder="0" applyAlignment="0" applyProtection="0"/>
    <xf numFmtId="198" fontId="81" fillId="0" borderId="0" applyFont="0" applyFill="0" applyBorder="0" applyAlignment="0" applyProtection="0"/>
    <xf numFmtId="169" fontId="97" fillId="0" borderId="0" applyFont="0" applyFill="0" applyBorder="0" applyAlignment="0" applyProtection="0"/>
    <xf numFmtId="200" fontId="81" fillId="0" borderId="0" applyFont="0" applyFill="0" applyBorder="0" applyAlignment="0" applyProtection="0"/>
    <xf numFmtId="168" fontId="81" fillId="0" borderId="0" applyFont="0" applyFill="0" applyBorder="0" applyAlignment="0" applyProtection="0"/>
    <xf numFmtId="165" fontId="81" fillId="0" borderId="0" applyFont="0" applyFill="0" applyBorder="0" applyAlignment="0" applyProtection="0"/>
    <xf numFmtId="165" fontId="81" fillId="0" borderId="0" applyFont="0" applyFill="0" applyBorder="0" applyAlignment="0" applyProtection="0"/>
    <xf numFmtId="201" fontId="81" fillId="0" borderId="0" applyFont="0" applyFill="0" applyBorder="0" applyAlignment="0" applyProtection="0"/>
    <xf numFmtId="201" fontId="81" fillId="0" borderId="0" applyFont="0" applyFill="0" applyBorder="0" applyAlignment="0" applyProtection="0"/>
    <xf numFmtId="182" fontId="93" fillId="0" borderId="0" applyFont="0" applyFill="0" applyBorder="0" applyAlignment="0" applyProtection="0"/>
    <xf numFmtId="0" fontId="84" fillId="0" borderId="0" applyNumberFormat="0" applyFill="0" applyBorder="0" applyAlignment="0" applyProtection="0"/>
    <xf numFmtId="182" fontId="93" fillId="0" borderId="0" applyFont="0" applyFill="0" applyBorder="0" applyAlignment="0" applyProtection="0"/>
    <xf numFmtId="182" fontId="93" fillId="0" borderId="0" applyFont="0" applyFill="0" applyBorder="0" applyAlignment="0" applyProtection="0"/>
    <xf numFmtId="0" fontId="85" fillId="0" borderId="0"/>
    <xf numFmtId="0" fontId="84" fillId="0" borderId="0" applyNumberFormat="0" applyFill="0" applyBorder="0" applyAlignment="0" applyProtection="0"/>
    <xf numFmtId="0" fontId="84" fillId="0" borderId="0" applyNumberFormat="0" applyFill="0" applyBorder="0" applyAlignment="0" applyProtection="0"/>
    <xf numFmtId="182" fontId="93" fillId="0" borderId="0" applyFont="0" applyFill="0" applyBorder="0" applyAlignment="0" applyProtection="0"/>
    <xf numFmtId="0" fontId="95" fillId="0" borderId="0">
      <alignment vertical="top"/>
    </xf>
    <xf numFmtId="0" fontId="95" fillId="0" borderId="0">
      <alignment vertical="top"/>
    </xf>
    <xf numFmtId="0" fontId="95" fillId="0" borderId="0">
      <alignment vertical="top"/>
    </xf>
    <xf numFmtId="0" fontId="84" fillId="0" borderId="0" applyNumberFormat="0" applyFill="0" applyBorder="0" applyAlignment="0" applyProtection="0"/>
    <xf numFmtId="0" fontId="85" fillId="0" borderId="0"/>
    <xf numFmtId="0" fontId="94" fillId="0" borderId="0"/>
    <xf numFmtId="0" fontId="94" fillId="0" borderId="0"/>
    <xf numFmtId="190" fontId="93" fillId="0" borderId="0" applyFont="0" applyFill="0" applyBorder="0" applyAlignment="0" applyProtection="0"/>
    <xf numFmtId="228" fontId="98" fillId="0" borderId="0" applyFont="0" applyFill="0" applyBorder="0" applyAlignment="0" applyProtection="0"/>
    <xf numFmtId="172" fontId="99" fillId="0" borderId="0" applyFont="0" applyFill="0" applyBorder="0" applyAlignment="0" applyProtection="0"/>
    <xf numFmtId="173" fontId="99" fillId="0" borderId="0" applyFont="0" applyFill="0" applyBorder="0" applyAlignment="0" applyProtection="0"/>
    <xf numFmtId="0" fontId="100" fillId="0" borderId="0"/>
    <xf numFmtId="0" fontId="101" fillId="0" borderId="0"/>
    <xf numFmtId="0" fontId="101" fillId="0" borderId="0"/>
    <xf numFmtId="0" fontId="86" fillId="0" borderId="0"/>
    <xf numFmtId="1" fontId="102" fillId="0" borderId="15" applyBorder="0" applyAlignment="0">
      <alignment horizontal="center"/>
    </xf>
    <xf numFmtId="3" fontId="83" fillId="0" borderId="15"/>
    <xf numFmtId="3" fontId="83" fillId="0" borderId="15"/>
    <xf numFmtId="228" fontId="98" fillId="0" borderId="0" applyFont="0" applyFill="0" applyBorder="0" applyAlignment="0" applyProtection="0"/>
    <xf numFmtId="0" fontId="103" fillId="0" borderId="10" applyFont="0" applyAlignment="0">
      <alignment horizontal="left"/>
    </xf>
    <xf numFmtId="0" fontId="104" fillId="48" borderId="0"/>
    <xf numFmtId="0" fontId="105" fillId="48" borderId="0"/>
    <xf numFmtId="0" fontId="76" fillId="0" borderId="31" applyAlignment="0"/>
    <xf numFmtId="0" fontId="76" fillId="0" borderId="31" applyAlignment="0"/>
    <xf numFmtId="0" fontId="76" fillId="0" borderId="31" applyAlignment="0"/>
    <xf numFmtId="0" fontId="76" fillId="0" borderId="31" applyAlignment="0"/>
    <xf numFmtId="0" fontId="105" fillId="44" borderId="0"/>
    <xf numFmtId="0" fontId="105" fillId="48" borderId="0"/>
    <xf numFmtId="0" fontId="103" fillId="0" borderId="10" applyFont="0" applyAlignment="0">
      <alignment horizontal="left"/>
    </xf>
    <xf numFmtId="0" fontId="76" fillId="0" borderId="31" applyAlignment="0"/>
    <xf numFmtId="0" fontId="76" fillId="0" borderId="31" applyAlignment="0"/>
    <xf numFmtId="0" fontId="76" fillId="0" borderId="31" applyAlignment="0"/>
    <xf numFmtId="0" fontId="76" fillId="0" borderId="31" applyAlignment="0"/>
    <xf numFmtId="0" fontId="76" fillId="0" borderId="31" applyAlignment="0"/>
    <xf numFmtId="0" fontId="76" fillId="0" borderId="31" applyAlignment="0"/>
    <xf numFmtId="0" fontId="105" fillId="48" borderId="0"/>
    <xf numFmtId="0" fontId="103" fillId="0" borderId="10" applyFont="0" applyAlignment="0">
      <alignment horizontal="left"/>
    </xf>
    <xf numFmtId="0" fontId="76" fillId="0" borderId="31" applyAlignment="0"/>
    <xf numFmtId="0" fontId="104" fillId="48" borderId="0"/>
    <xf numFmtId="0" fontId="76" fillId="0" borderId="32" applyFill="0" applyAlignment="0"/>
    <xf numFmtId="0" fontId="105" fillId="44" borderId="0"/>
    <xf numFmtId="0" fontId="76" fillId="0" borderId="32" applyFill="0" applyAlignment="0"/>
    <xf numFmtId="0" fontId="105" fillId="48" borderId="0"/>
    <xf numFmtId="0" fontId="105" fillId="48" borderId="0"/>
    <xf numFmtId="0" fontId="76" fillId="0" borderId="31" applyAlignment="0"/>
    <xf numFmtId="0" fontId="76" fillId="0" borderId="31" applyAlignment="0"/>
    <xf numFmtId="0" fontId="104" fillId="48" borderId="0"/>
    <xf numFmtId="228" fontId="98" fillId="0" borderId="0" applyFont="0" applyFill="0" applyBorder="0" applyAlignment="0" applyProtection="0"/>
    <xf numFmtId="0" fontId="76" fillId="0" borderId="31" applyAlignment="0"/>
    <xf numFmtId="0" fontId="76" fillId="0" borderId="31" applyAlignment="0"/>
    <xf numFmtId="0" fontId="76" fillId="0" borderId="31" applyAlignment="0"/>
    <xf numFmtId="0" fontId="76" fillId="0" borderId="31" applyAlignment="0"/>
    <xf numFmtId="228" fontId="98" fillId="0" borderId="0" applyFont="0" applyFill="0" applyBorder="0" applyAlignment="0" applyProtection="0"/>
    <xf numFmtId="228" fontId="98" fillId="0" borderId="0" applyFont="0" applyFill="0" applyBorder="0" applyAlignment="0" applyProtection="0"/>
    <xf numFmtId="0" fontId="82" fillId="48" borderId="0"/>
    <xf numFmtId="0" fontId="105" fillId="48" borderId="0"/>
    <xf numFmtId="0" fontId="104" fillId="48" borderId="0"/>
    <xf numFmtId="0" fontId="105" fillId="48" borderId="0"/>
    <xf numFmtId="0" fontId="103" fillId="0" borderId="10" applyFont="0" applyAlignment="0">
      <alignment horizontal="left"/>
    </xf>
    <xf numFmtId="0" fontId="104" fillId="48" borderId="0"/>
    <xf numFmtId="0" fontId="103" fillId="0" borderId="10" applyFont="0" applyAlignment="0">
      <alignment horizontal="left"/>
    </xf>
    <xf numFmtId="0" fontId="76" fillId="0" borderId="31" applyAlignment="0"/>
    <xf numFmtId="0" fontId="76" fillId="0" borderId="31" applyAlignment="0"/>
    <xf numFmtId="0" fontId="106" fillId="0" borderId="0" applyFont="0" applyFill="0" applyBorder="0" applyAlignment="0">
      <alignment horizontal="left"/>
    </xf>
    <xf numFmtId="0" fontId="105" fillId="48" borderId="0"/>
    <xf numFmtId="0" fontId="103" fillId="0" borderId="10" applyFont="0" applyAlignment="0">
      <alignment horizontal="left"/>
    </xf>
    <xf numFmtId="0" fontId="105" fillId="48" borderId="0"/>
    <xf numFmtId="0" fontId="104" fillId="48" borderId="0"/>
    <xf numFmtId="0" fontId="105" fillId="48" borderId="0"/>
    <xf numFmtId="0" fontId="82" fillId="0" borderId="32" applyAlignment="0"/>
    <xf numFmtId="0" fontId="82" fillId="0" borderId="32" applyAlignment="0"/>
    <xf numFmtId="0" fontId="82" fillId="0" borderId="32" applyAlignment="0"/>
    <xf numFmtId="0" fontId="82" fillId="0" borderId="32" applyAlignment="0"/>
    <xf numFmtId="0" fontId="82" fillId="0" borderId="32" applyAlignment="0"/>
    <xf numFmtId="0" fontId="82" fillId="0" borderId="32" applyAlignment="0"/>
    <xf numFmtId="0" fontId="103" fillId="0" borderId="10" applyFont="0" applyAlignment="0">
      <alignment horizontal="left"/>
    </xf>
    <xf numFmtId="0" fontId="76" fillId="0" borderId="31" applyAlignment="0"/>
    <xf numFmtId="0" fontId="76" fillId="0" borderId="31" applyAlignment="0"/>
    <xf numFmtId="0" fontId="104" fillId="48" borderId="0"/>
    <xf numFmtId="0" fontId="104" fillId="48" borderId="0"/>
    <xf numFmtId="0" fontId="105" fillId="48" borderId="0"/>
    <xf numFmtId="0" fontId="105" fillId="48" borderId="0"/>
    <xf numFmtId="0" fontId="103" fillId="0" borderId="10" applyFont="0" applyAlignment="0">
      <alignment horizontal="left"/>
    </xf>
    <xf numFmtId="0" fontId="76" fillId="0" borderId="31" applyAlignment="0"/>
    <xf numFmtId="0" fontId="107" fillId="0" borderId="15" applyNumberFormat="0" applyFont="0" applyBorder="0">
      <alignment horizontal="left" indent="2"/>
    </xf>
    <xf numFmtId="0" fontId="106" fillId="0" borderId="0" applyFont="0" applyFill="0" applyBorder="0" applyAlignment="0">
      <alignment horizontal="left"/>
    </xf>
    <xf numFmtId="0" fontId="107" fillId="0" borderId="15" applyNumberFormat="0" applyFont="0" applyBorder="0">
      <alignment horizontal="left" indent="2"/>
    </xf>
    <xf numFmtId="0" fontId="105" fillId="48" borderId="0"/>
    <xf numFmtId="0" fontId="105" fillId="48" borderId="0"/>
    <xf numFmtId="0" fontId="108" fillId="0" borderId="0"/>
    <xf numFmtId="0" fontId="109" fillId="49" borderId="9" applyFont="0" applyFill="0" applyAlignment="0">
      <alignment vertical="center" wrapText="1"/>
    </xf>
    <xf numFmtId="9" fontId="110" fillId="0" borderId="0" applyBorder="0" applyAlignment="0" applyProtection="0"/>
    <xf numFmtId="0" fontId="111" fillId="48" borderId="0"/>
    <xf numFmtId="0" fontId="104" fillId="48" borderId="0"/>
    <xf numFmtId="0" fontId="111" fillId="44" borderId="0"/>
    <xf numFmtId="0" fontId="82" fillId="0" borderId="31" applyNumberFormat="0" applyFill="0"/>
    <xf numFmtId="0" fontId="104" fillId="48" borderId="0"/>
    <xf numFmtId="0" fontId="82" fillId="0" borderId="31" applyNumberFormat="0" applyFill="0"/>
    <xf numFmtId="0" fontId="82" fillId="0" borderId="31" applyNumberFormat="0" applyFill="0"/>
    <xf numFmtId="0" fontId="82" fillId="0" borderId="31" applyNumberFormat="0" applyFill="0"/>
    <xf numFmtId="0" fontId="111" fillId="48" borderId="0"/>
    <xf numFmtId="0" fontId="82" fillId="0" borderId="31" applyNumberFormat="0" applyFill="0"/>
    <xf numFmtId="0" fontId="104" fillId="48" borderId="0"/>
    <xf numFmtId="0" fontId="82" fillId="48" borderId="0"/>
    <xf numFmtId="0" fontId="104" fillId="48" borderId="0"/>
    <xf numFmtId="0" fontId="104" fillId="48" borderId="0"/>
    <xf numFmtId="0" fontId="111" fillId="48" borderId="0"/>
    <xf numFmtId="0" fontId="104" fillId="48" borderId="0"/>
    <xf numFmtId="0" fontId="82" fillId="0" borderId="31" applyNumberFormat="0" applyAlignment="0"/>
    <xf numFmtId="0" fontId="82" fillId="0" borderId="31" applyNumberFormat="0" applyAlignment="0"/>
    <xf numFmtId="0" fontId="82" fillId="0" borderId="31" applyNumberFormat="0" applyAlignment="0"/>
    <xf numFmtId="0" fontId="82" fillId="0" borderId="31" applyNumberFormat="0" applyAlignment="0"/>
    <xf numFmtId="0" fontId="82" fillId="0" borderId="31" applyNumberFormat="0" applyAlignment="0"/>
    <xf numFmtId="0" fontId="82" fillId="0" borderId="31" applyNumberFormat="0" applyAlignment="0"/>
    <xf numFmtId="0" fontId="104" fillId="48" borderId="0"/>
    <xf numFmtId="0" fontId="104" fillId="48" borderId="0"/>
    <xf numFmtId="0" fontId="82" fillId="0" borderId="31" applyNumberFormat="0" applyFill="0"/>
    <xf numFmtId="0" fontId="82" fillId="0" borderId="31" applyNumberFormat="0" applyFill="0"/>
    <xf numFmtId="0" fontId="82" fillId="0" borderId="31" applyNumberFormat="0" applyFill="0"/>
    <xf numFmtId="0" fontId="82" fillId="0" borderId="31" applyNumberFormat="0" applyFill="0"/>
    <xf numFmtId="0" fontId="82" fillId="0" borderId="31" applyNumberFormat="0" applyFill="0"/>
    <xf numFmtId="0" fontId="111" fillId="48" borderId="0"/>
    <xf numFmtId="0" fontId="111" fillId="48" borderId="0"/>
    <xf numFmtId="0" fontId="111" fillId="48" borderId="0"/>
    <xf numFmtId="0" fontId="107" fillId="0" borderId="15" applyNumberFormat="0" applyFont="0" applyBorder="0" applyAlignment="0">
      <alignment horizontal="center"/>
    </xf>
    <xf numFmtId="0" fontId="107" fillId="0" borderId="15" applyNumberFormat="0" applyFont="0" applyBorder="0" applyAlignment="0">
      <alignment horizontal="center"/>
    </xf>
    <xf numFmtId="0" fontId="82" fillId="0" borderId="0"/>
    <xf numFmtId="0" fontId="112" fillId="2" borderId="0" applyNumberFormat="0" applyBorder="0" applyAlignment="0" applyProtection="0"/>
    <xf numFmtId="0" fontId="112" fillId="3" borderId="0" applyNumberFormat="0" applyBorder="0" applyAlignment="0" applyProtection="0"/>
    <xf numFmtId="0" fontId="112" fillId="4" borderId="0" applyNumberFormat="0" applyBorder="0" applyAlignment="0" applyProtection="0"/>
    <xf numFmtId="0" fontId="112" fillId="5" borderId="0" applyNumberFormat="0" applyBorder="0" applyAlignment="0" applyProtection="0"/>
    <xf numFmtId="0" fontId="112" fillId="6" borderId="0" applyNumberFormat="0" applyBorder="0" applyAlignment="0" applyProtection="0"/>
    <xf numFmtId="0" fontId="112" fillId="7" borderId="0" applyNumberFormat="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11" fillId="0" borderId="0"/>
    <xf numFmtId="0" fontId="113" fillId="48" borderId="0"/>
    <xf numFmtId="0" fontId="104" fillId="48" borderId="0"/>
    <xf numFmtId="0" fontId="113" fillId="44" borderId="0"/>
    <xf numFmtId="0" fontId="104" fillId="48" borderId="0"/>
    <xf numFmtId="0" fontId="104" fillId="48" borderId="0"/>
    <xf numFmtId="0" fontId="82" fillId="48" borderId="0"/>
    <xf numFmtId="0" fontId="104" fillId="48" borderId="0"/>
    <xf numFmtId="0" fontId="104" fillId="48" borderId="0"/>
    <xf numFmtId="0" fontId="113" fillId="48" borderId="0"/>
    <xf numFmtId="0" fontId="104" fillId="48" borderId="0"/>
    <xf numFmtId="0" fontId="104" fillId="48" borderId="0"/>
    <xf numFmtId="0" fontId="104" fillId="48" borderId="0"/>
    <xf numFmtId="0" fontId="113" fillId="48" borderId="0"/>
    <xf numFmtId="0" fontId="113" fillId="48" borderId="0"/>
    <xf numFmtId="0" fontId="114" fillId="0" borderId="0">
      <alignment wrapText="1"/>
    </xf>
    <xf numFmtId="0" fontId="104" fillId="0" borderId="0">
      <alignment wrapText="1"/>
    </xf>
    <xf numFmtId="0" fontId="114" fillId="0" borderId="0">
      <alignment wrapText="1"/>
    </xf>
    <xf numFmtId="0" fontId="104" fillId="0" borderId="0">
      <alignment wrapText="1"/>
    </xf>
    <xf numFmtId="0" fontId="104" fillId="0" borderId="0">
      <alignment wrapText="1"/>
    </xf>
    <xf numFmtId="0" fontId="82" fillId="0" borderId="0">
      <alignment wrapText="1"/>
    </xf>
    <xf numFmtId="0" fontId="104" fillId="0" borderId="0">
      <alignment wrapText="1"/>
    </xf>
    <xf numFmtId="0" fontId="104" fillId="0" borderId="0">
      <alignment wrapText="1"/>
    </xf>
    <xf numFmtId="0" fontId="114" fillId="0" borderId="0">
      <alignment wrapText="1"/>
    </xf>
    <xf numFmtId="0" fontId="104" fillId="0" borderId="0">
      <alignment wrapText="1"/>
    </xf>
    <xf numFmtId="0" fontId="104" fillId="0" borderId="0">
      <alignment wrapText="1"/>
    </xf>
    <xf numFmtId="0" fontId="104" fillId="0" borderId="0">
      <alignment wrapText="1"/>
    </xf>
    <xf numFmtId="0" fontId="114" fillId="0" borderId="0">
      <alignment wrapText="1"/>
    </xf>
    <xf numFmtId="0" fontId="112" fillId="8" borderId="0" applyNumberFormat="0" applyBorder="0" applyAlignment="0" applyProtection="0"/>
    <xf numFmtId="0" fontId="112" fillId="9" borderId="0" applyNumberFormat="0" applyBorder="0" applyAlignment="0" applyProtection="0"/>
    <xf numFmtId="0" fontId="112" fillId="10" borderId="0" applyNumberFormat="0" applyBorder="0" applyAlignment="0" applyProtection="0"/>
    <xf numFmtId="0" fontId="112" fillId="5" borderId="0" applyNumberFormat="0" applyBorder="0" applyAlignment="0" applyProtection="0"/>
    <xf numFmtId="0" fontId="112" fillId="8" borderId="0" applyNumberFormat="0" applyBorder="0" applyAlignment="0" applyProtection="0"/>
    <xf numFmtId="0" fontId="112" fillId="11"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5" borderId="0" applyNumberFormat="0" applyBorder="0" applyAlignment="0" applyProtection="0"/>
    <xf numFmtId="0" fontId="59" fillId="8" borderId="0" applyNumberFormat="0" applyBorder="0" applyAlignment="0" applyProtection="0"/>
    <xf numFmtId="0" fontId="59" fillId="11" borderId="0" applyNumberFormat="0" applyBorder="0" applyAlignment="0" applyProtection="0"/>
    <xf numFmtId="0" fontId="84" fillId="0" borderId="0"/>
    <xf numFmtId="0" fontId="84" fillId="0" borderId="0"/>
    <xf numFmtId="0" fontId="84" fillId="0" borderId="0"/>
    <xf numFmtId="0" fontId="82" fillId="0" borderId="0"/>
    <xf numFmtId="0" fontId="84" fillId="0" borderId="0"/>
    <xf numFmtId="0" fontId="115" fillId="12" borderId="0" applyNumberFormat="0" applyBorder="0" applyAlignment="0" applyProtection="0"/>
    <xf numFmtId="0" fontId="115" fillId="9" borderId="0" applyNumberFormat="0" applyBorder="0" applyAlignment="0" applyProtection="0"/>
    <xf numFmtId="0" fontId="115" fillId="10" borderId="0" applyNumberFormat="0" applyBorder="0" applyAlignment="0" applyProtection="0"/>
    <xf numFmtId="0" fontId="115" fillId="13" borderId="0" applyNumberFormat="0" applyBorder="0" applyAlignment="0" applyProtection="0"/>
    <xf numFmtId="0" fontId="115" fillId="14" borderId="0" applyNumberFormat="0" applyBorder="0" applyAlignment="0" applyProtection="0"/>
    <xf numFmtId="0" fontId="115" fillId="15" borderId="0" applyNumberFormat="0" applyBorder="0" applyAlignment="0" applyProtection="0"/>
    <xf numFmtId="0" fontId="66" fillId="12"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116" fillId="0" borderId="0"/>
    <xf numFmtId="0" fontId="115" fillId="16" borderId="0" applyNumberFormat="0" applyBorder="0" applyAlignment="0" applyProtection="0"/>
    <xf numFmtId="0" fontId="115" fillId="17" borderId="0" applyNumberFormat="0" applyBorder="0" applyAlignment="0" applyProtection="0"/>
    <xf numFmtId="0" fontId="115" fillId="18" borderId="0" applyNumberFormat="0" applyBorder="0" applyAlignment="0" applyProtection="0"/>
    <xf numFmtId="0" fontId="115" fillId="13" borderId="0" applyNumberFormat="0" applyBorder="0" applyAlignment="0" applyProtection="0"/>
    <xf numFmtId="0" fontId="115" fillId="14" borderId="0" applyNumberFormat="0" applyBorder="0" applyAlignment="0" applyProtection="0"/>
    <xf numFmtId="0" fontId="115" fillId="19" borderId="0" applyNumberFormat="0" applyBorder="0" applyAlignment="0" applyProtection="0"/>
    <xf numFmtId="229" fontId="11" fillId="0" borderId="0" applyFont="0" applyFill="0" applyBorder="0" applyAlignment="0" applyProtection="0"/>
    <xf numFmtId="0" fontId="117" fillId="0" borderId="0" applyFont="0" applyFill="0" applyBorder="0" applyAlignment="0" applyProtection="0"/>
    <xf numFmtId="230" fontId="81" fillId="0" borderId="0" applyFont="0" applyFill="0" applyBorder="0" applyAlignment="0" applyProtection="0"/>
    <xf numFmtId="231" fontId="11" fillId="0" borderId="0" applyFont="0" applyFill="0" applyBorder="0" applyAlignment="0" applyProtection="0"/>
    <xf numFmtId="0" fontId="117" fillId="0" borderId="0" applyFont="0" applyFill="0" applyBorder="0" applyAlignment="0" applyProtection="0"/>
    <xf numFmtId="229" fontId="81" fillId="0" borderId="0" applyFont="0" applyFill="0" applyBorder="0" applyAlignment="0" applyProtection="0"/>
    <xf numFmtId="0" fontId="118" fillId="0" borderId="0">
      <alignment horizontal="center" wrapText="1"/>
      <protection locked="0"/>
    </xf>
    <xf numFmtId="0" fontId="119" fillId="0" borderId="0" applyNumberFormat="0" applyBorder="0" applyAlignment="0">
      <alignment horizontal="center"/>
    </xf>
    <xf numFmtId="218" fontId="120" fillId="0" borderId="0" applyFont="0" applyFill="0" applyBorder="0" applyAlignment="0" applyProtection="0"/>
    <xf numFmtId="0" fontId="117" fillId="0" borderId="0" applyFont="0" applyFill="0" applyBorder="0" applyAlignment="0" applyProtection="0"/>
    <xf numFmtId="218" fontId="120" fillId="0" borderId="0" applyFont="0" applyFill="0" applyBorder="0" applyAlignment="0" applyProtection="0"/>
    <xf numFmtId="203" fontId="120" fillId="0" borderId="0" applyFont="0" applyFill="0" applyBorder="0" applyAlignment="0" applyProtection="0"/>
    <xf numFmtId="0" fontId="117" fillId="0" borderId="0" applyFont="0" applyFill="0" applyBorder="0" applyAlignment="0" applyProtection="0"/>
    <xf numFmtId="203" fontId="120" fillId="0" borderId="0" applyFont="0" applyFill="0" applyBorder="0" applyAlignment="0" applyProtection="0"/>
    <xf numFmtId="190" fontId="81" fillId="0" borderId="0" applyFont="0" applyFill="0" applyBorder="0" applyAlignment="0" applyProtection="0"/>
    <xf numFmtId="0" fontId="121" fillId="3" borderId="0" applyNumberFormat="0" applyBorder="0" applyAlignment="0" applyProtection="0"/>
    <xf numFmtId="0" fontId="122" fillId="0" borderId="0" applyNumberFormat="0" applyFill="0" applyBorder="0" applyAlignment="0" applyProtection="0"/>
    <xf numFmtId="0" fontId="117" fillId="0" borderId="0"/>
    <xf numFmtId="0" fontId="12" fillId="0" borderId="0"/>
    <xf numFmtId="0" fontId="86" fillId="0" borderId="0"/>
    <xf numFmtId="0" fontId="117" fillId="0" borderId="0"/>
    <xf numFmtId="0" fontId="123" fillId="0" borderId="0"/>
    <xf numFmtId="0" fontId="124" fillId="0" borderId="0"/>
    <xf numFmtId="0" fontId="125" fillId="0" borderId="0"/>
    <xf numFmtId="0" fontId="11" fillId="0" borderId="0" applyFill="0" applyBorder="0" applyAlignment="0"/>
    <xf numFmtId="232" fontId="126" fillId="0" borderId="0" applyFill="0" applyBorder="0" applyAlignment="0"/>
    <xf numFmtId="233" fontId="126" fillId="0" borderId="0" applyFill="0" applyBorder="0" applyAlignment="0"/>
    <xf numFmtId="234" fontId="126" fillId="0" borderId="0" applyFill="0" applyBorder="0" applyAlignment="0"/>
    <xf numFmtId="235" fontId="11" fillId="0" borderId="0" applyFill="0" applyBorder="0" applyAlignment="0"/>
    <xf numFmtId="191" fontId="126" fillId="0" borderId="0" applyFill="0" applyBorder="0" applyAlignment="0"/>
    <xf numFmtId="236" fontId="126" fillId="0" borderId="0" applyFill="0" applyBorder="0" applyAlignment="0"/>
    <xf numFmtId="232" fontId="126" fillId="0" borderId="0" applyFill="0" applyBorder="0" applyAlignment="0"/>
    <xf numFmtId="0" fontId="127" fillId="20" borderId="22" applyNumberFormat="0" applyAlignment="0" applyProtection="0"/>
    <xf numFmtId="0" fontId="128" fillId="0" borderId="0"/>
    <xf numFmtId="237" fontId="93" fillId="0" borderId="0" applyFont="0" applyFill="0" applyBorder="0" applyAlignment="0" applyProtection="0"/>
    <xf numFmtId="0" fontId="129" fillId="21" borderId="2" applyNumberFormat="0" applyAlignment="0" applyProtection="0"/>
    <xf numFmtId="178" fontId="77" fillId="0" borderId="0" applyFont="0" applyFill="0" applyBorder="0" applyAlignment="0" applyProtection="0"/>
    <xf numFmtId="4" fontId="130" fillId="0" borderId="0" applyAlignment="0"/>
    <xf numFmtId="1" fontId="131" fillId="0" borderId="14" applyBorder="0"/>
    <xf numFmtId="202" fontId="132" fillId="0" borderId="0" applyFont="0" applyFill="0" applyBorder="0" applyAlignment="0" applyProtection="0"/>
    <xf numFmtId="238" fontId="133" fillId="0" borderId="0"/>
    <xf numFmtId="238" fontId="133" fillId="0" borderId="0"/>
    <xf numFmtId="238" fontId="133" fillId="0" borderId="0"/>
    <xf numFmtId="238" fontId="133" fillId="0" borderId="0"/>
    <xf numFmtId="238" fontId="133" fillId="0" borderId="0"/>
    <xf numFmtId="238" fontId="133" fillId="0" borderId="0"/>
    <xf numFmtId="238" fontId="133" fillId="0" borderId="0"/>
    <xf numFmtId="238" fontId="133" fillId="0" borderId="0"/>
    <xf numFmtId="239" fontId="76" fillId="0" borderId="0" applyFill="0" applyBorder="0" applyAlignment="0" applyProtection="0"/>
    <xf numFmtId="239" fontId="76" fillId="0" borderId="0" applyFill="0" applyBorder="0" applyAlignment="0" applyProtection="0"/>
    <xf numFmtId="239" fontId="76" fillId="0" borderId="0" applyFill="0" applyBorder="0" applyAlignment="0" applyProtection="0"/>
    <xf numFmtId="41" fontId="77" fillId="0" borderId="0" applyFont="0" applyFill="0" applyBorder="0" applyAlignment="0" applyProtection="0"/>
    <xf numFmtId="191" fontId="126" fillId="0" borderId="0" applyFont="0" applyFill="0" applyBorder="0" applyAlignment="0" applyProtection="0"/>
    <xf numFmtId="43" fontId="134" fillId="0" borderId="0" applyFont="0" applyFill="0" applyBorder="0" applyAlignment="0" applyProtection="0"/>
    <xf numFmtId="165" fontId="135" fillId="0" borderId="0" applyFont="0" applyFill="0" applyBorder="0" applyAlignment="0" applyProtection="0"/>
    <xf numFmtId="165" fontId="11" fillId="0" borderId="0" applyFont="0" applyFill="0" applyBorder="0" applyAlignment="0" applyProtection="0"/>
    <xf numFmtId="176" fontId="82"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40" fontId="3" fillId="0" borderId="0" applyFont="0" applyFill="0" applyBorder="0" applyAlignment="0" applyProtection="0"/>
    <xf numFmtId="241" fontId="86" fillId="0" borderId="0"/>
    <xf numFmtId="0" fontId="136" fillId="0" borderId="0"/>
    <xf numFmtId="0" fontId="126" fillId="0" borderId="0"/>
    <xf numFmtId="3" fontId="11" fillId="0" borderId="0" applyFont="0" applyFill="0" applyBorder="0" applyAlignment="0" applyProtection="0"/>
    <xf numFmtId="3" fontId="11" fillId="0" borderId="0" applyFont="0" applyFill="0" applyBorder="0" applyAlignment="0" applyProtection="0"/>
    <xf numFmtId="0" fontId="136" fillId="0" borderId="0"/>
    <xf numFmtId="0" fontId="126" fillId="0" borderId="0"/>
    <xf numFmtId="0" fontId="137" fillId="0" borderId="0">
      <alignment horizontal="center"/>
    </xf>
    <xf numFmtId="0" fontId="138" fillId="0" borderId="0" applyNumberFormat="0" applyAlignment="0">
      <alignment horizontal="left"/>
    </xf>
    <xf numFmtId="242" fontId="12" fillId="0" borderId="0" applyFont="0" applyFill="0" applyBorder="0" applyAlignment="0" applyProtection="0"/>
    <xf numFmtId="232" fontId="126" fillId="0" borderId="0" applyFont="0" applyFill="0" applyBorder="0" applyAlignment="0" applyProtection="0"/>
    <xf numFmtId="183" fontId="11" fillId="0" borderId="0" applyFont="0" applyFill="0" applyBorder="0" applyAlignment="0" applyProtection="0"/>
    <xf numFmtId="183"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243" fontId="11" fillId="0" borderId="0" applyFont="0" applyFill="0" applyBorder="0" applyAlignment="0" applyProtection="0"/>
    <xf numFmtId="243" fontId="11" fillId="0" borderId="0" applyFont="0" applyFill="0" applyBorder="0" applyAlignment="0" applyProtection="0"/>
    <xf numFmtId="243" fontId="11" fillId="0" borderId="0" applyFont="0" applyFill="0" applyBorder="0" applyAlignment="0" applyProtection="0"/>
    <xf numFmtId="170" fontId="11" fillId="0" borderId="0" applyFont="0" applyFill="0" applyBorder="0" applyAlignment="0" applyProtection="0"/>
    <xf numFmtId="244" fontId="11" fillId="0" borderId="0"/>
    <xf numFmtId="245" fontId="82" fillId="0" borderId="33"/>
    <xf numFmtId="0" fontId="11" fillId="0" borderId="0" applyFont="0" applyFill="0" applyBorder="0" applyAlignment="0" applyProtection="0"/>
    <xf numFmtId="14" fontId="95" fillId="0" borderId="0" applyFill="0" applyBorder="0" applyAlignment="0"/>
    <xf numFmtId="0" fontId="11" fillId="0" borderId="0" applyFont="0" applyFill="0" applyBorder="0" applyAlignment="0" applyProtection="0"/>
    <xf numFmtId="0" fontId="78" fillId="20" borderId="24" applyNumberFormat="0" applyAlignment="0" applyProtection="0"/>
    <xf numFmtId="0" fontId="73" fillId="7" borderId="22" applyNumberFormat="0" applyAlignment="0" applyProtection="0"/>
    <xf numFmtId="3" fontId="139" fillId="0" borderId="18">
      <alignment horizontal="left" vertical="top" wrapText="1"/>
    </xf>
    <xf numFmtId="0" fontId="140" fillId="0" borderId="34" applyNumberFormat="0" applyFill="0" applyAlignment="0" applyProtection="0"/>
    <xf numFmtId="0" fontId="141" fillId="0" borderId="35"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246" fontId="76" fillId="0" borderId="0" applyFill="0" applyBorder="0" applyProtection="0">
      <alignment vertical="center"/>
    </xf>
    <xf numFmtId="247" fontId="82" fillId="0" borderId="0" applyFont="0" applyFill="0" applyBorder="0" applyProtection="0">
      <alignment vertical="center"/>
    </xf>
    <xf numFmtId="247" fontId="82" fillId="0" borderId="0" applyFont="0" applyFill="0" applyBorder="0" applyProtection="0">
      <alignment vertical="center"/>
    </xf>
    <xf numFmtId="247" fontId="82" fillId="0" borderId="0" applyFont="0" applyFill="0" applyBorder="0" applyProtection="0">
      <alignment vertical="center"/>
    </xf>
    <xf numFmtId="248" fontId="11" fillId="0" borderId="36">
      <alignment vertical="center"/>
    </xf>
    <xf numFmtId="0" fontId="11" fillId="0" borderId="0" applyFont="0" applyFill="0" applyBorder="0" applyAlignment="0" applyProtection="0"/>
    <xf numFmtId="0" fontId="11" fillId="0" borderId="0" applyFont="0" applyFill="0" applyBorder="0" applyAlignment="0" applyProtection="0"/>
    <xf numFmtId="249" fontId="82" fillId="0" borderId="0"/>
    <xf numFmtId="250" fontId="84" fillId="0" borderId="15"/>
    <xf numFmtId="0" fontId="142" fillId="0" borderId="0">
      <protection locked="0"/>
    </xf>
    <xf numFmtId="251" fontId="11" fillId="0" borderId="0"/>
    <xf numFmtId="252" fontId="84" fillId="0" borderId="0"/>
    <xf numFmtId="0" fontId="132" fillId="0" borderId="0">
      <alignment vertical="top" wrapText="1"/>
    </xf>
    <xf numFmtId="164" fontId="143" fillId="0" borderId="0" applyFont="0" applyFill="0" applyBorder="0" applyAlignment="0" applyProtection="0"/>
    <xf numFmtId="165" fontId="143" fillId="0" borderId="0" applyFont="0" applyFill="0" applyBorder="0" applyAlignment="0" applyProtection="0"/>
    <xf numFmtId="164" fontId="143" fillId="0" borderId="0" applyFont="0" applyFill="0" applyBorder="0" applyAlignment="0" applyProtection="0"/>
    <xf numFmtId="41" fontId="143" fillId="0" borderId="0" applyFont="0" applyFill="0" applyBorder="0" applyAlignment="0" applyProtection="0"/>
    <xf numFmtId="253" fontId="11" fillId="0" borderId="0" applyFont="0" applyFill="0" applyBorder="0" applyAlignment="0" applyProtection="0"/>
    <xf numFmtId="253" fontId="11" fillId="0" borderId="0" applyFont="0" applyFill="0" applyBorder="0" applyAlignment="0" applyProtection="0"/>
    <xf numFmtId="253" fontId="11" fillId="0" borderId="0" applyFont="0" applyFill="0" applyBorder="0" applyAlignment="0" applyProtection="0"/>
    <xf numFmtId="253" fontId="11" fillId="0" borderId="0" applyFont="0" applyFill="0" applyBorder="0" applyAlignment="0" applyProtection="0"/>
    <xf numFmtId="164" fontId="143" fillId="0" borderId="0" applyFont="0" applyFill="0" applyBorder="0" applyAlignment="0" applyProtection="0"/>
    <xf numFmtId="164" fontId="143" fillId="0" borderId="0" applyFont="0" applyFill="0" applyBorder="0" applyAlignment="0" applyProtection="0"/>
    <xf numFmtId="253" fontId="11" fillId="0" borderId="0" applyFont="0" applyFill="0" applyBorder="0" applyAlignment="0" applyProtection="0"/>
    <xf numFmtId="253" fontId="11" fillId="0" borderId="0" applyFont="0" applyFill="0" applyBorder="0" applyAlignment="0" applyProtection="0"/>
    <xf numFmtId="254" fontId="82" fillId="0" borderId="0" applyFont="0" applyFill="0" applyBorder="0" applyAlignment="0" applyProtection="0"/>
    <xf numFmtId="254" fontId="82" fillId="0" borderId="0" applyFont="0" applyFill="0" applyBorder="0" applyAlignment="0" applyProtection="0"/>
    <xf numFmtId="255" fontId="82" fillId="0" borderId="0" applyFont="0" applyFill="0" applyBorder="0" applyAlignment="0" applyProtection="0"/>
    <xf numFmtId="255" fontId="82"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164" fontId="143" fillId="0" borderId="0" applyFont="0" applyFill="0" applyBorder="0" applyAlignment="0" applyProtection="0"/>
    <xf numFmtId="41" fontId="143" fillId="0" borderId="0" applyFont="0" applyFill="0" applyBorder="0" applyAlignment="0" applyProtection="0"/>
    <xf numFmtId="164"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165" fontId="143" fillId="0" borderId="0" applyFont="0" applyFill="0" applyBorder="0" applyAlignment="0" applyProtection="0"/>
    <xf numFmtId="43" fontId="143" fillId="0" borderId="0" applyFont="0" applyFill="0" applyBorder="0" applyAlignment="0" applyProtection="0"/>
    <xf numFmtId="256" fontId="11" fillId="0" borderId="0" applyFont="0" applyFill="0" applyBorder="0" applyAlignment="0" applyProtection="0"/>
    <xf numFmtId="256" fontId="11" fillId="0" borderId="0" applyFont="0" applyFill="0" applyBorder="0" applyAlignment="0" applyProtection="0"/>
    <xf numFmtId="256" fontId="11" fillId="0" borderId="0" applyFont="0" applyFill="0" applyBorder="0" applyAlignment="0" applyProtection="0"/>
    <xf numFmtId="256" fontId="11" fillId="0" borderId="0" applyFont="0" applyFill="0" applyBorder="0" applyAlignment="0" applyProtection="0"/>
    <xf numFmtId="165" fontId="143" fillId="0" borderId="0" applyFont="0" applyFill="0" applyBorder="0" applyAlignment="0" applyProtection="0"/>
    <xf numFmtId="165" fontId="143" fillId="0" borderId="0" applyFont="0" applyFill="0" applyBorder="0" applyAlignment="0" applyProtection="0"/>
    <xf numFmtId="256" fontId="11" fillId="0" borderId="0" applyFont="0" applyFill="0" applyBorder="0" applyAlignment="0" applyProtection="0"/>
    <xf numFmtId="256" fontId="11" fillId="0" borderId="0" applyFont="0" applyFill="0" applyBorder="0" applyAlignment="0" applyProtection="0"/>
    <xf numFmtId="257" fontId="82" fillId="0" borderId="0" applyFont="0" applyFill="0" applyBorder="0" applyAlignment="0" applyProtection="0"/>
    <xf numFmtId="257" fontId="82" fillId="0" borderId="0" applyFont="0" applyFill="0" applyBorder="0" applyAlignment="0" applyProtection="0"/>
    <xf numFmtId="258" fontId="82" fillId="0" borderId="0" applyFont="0" applyFill="0" applyBorder="0" applyAlignment="0" applyProtection="0"/>
    <xf numFmtId="258" fontId="8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165" fontId="143" fillId="0" borderId="0" applyFont="0" applyFill="0" applyBorder="0" applyAlignment="0" applyProtection="0"/>
    <xf numFmtId="43" fontId="143" fillId="0" borderId="0" applyFont="0" applyFill="0" applyBorder="0" applyAlignment="0" applyProtection="0"/>
    <xf numFmtId="165"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3" fontId="82" fillId="0" borderId="0" applyFont="0" applyBorder="0" applyAlignment="0"/>
    <xf numFmtId="0" fontId="144" fillId="0" borderId="0">
      <protection locked="0"/>
    </xf>
    <xf numFmtId="0" fontId="144" fillId="0" borderId="0">
      <protection locked="0"/>
    </xf>
    <xf numFmtId="191" fontId="126" fillId="0" borderId="0" applyFill="0" applyBorder="0" applyAlignment="0"/>
    <xf numFmtId="232" fontId="126" fillId="0" borderId="0" applyFill="0" applyBorder="0" applyAlignment="0"/>
    <xf numFmtId="191" fontId="126" fillId="0" borderId="0" applyFill="0" applyBorder="0" applyAlignment="0"/>
    <xf numFmtId="236" fontId="126" fillId="0" borderId="0" applyFill="0" applyBorder="0" applyAlignment="0"/>
    <xf numFmtId="232" fontId="126" fillId="0" borderId="0" applyFill="0" applyBorder="0" applyAlignment="0"/>
    <xf numFmtId="0" fontId="145" fillId="0" borderId="0" applyNumberFormat="0" applyAlignment="0">
      <alignment horizontal="left"/>
    </xf>
    <xf numFmtId="187" fontId="146" fillId="0" borderId="0">
      <protection locked="0"/>
    </xf>
    <xf numFmtId="187" fontId="146" fillId="0" borderId="0">
      <protection locked="0"/>
    </xf>
    <xf numFmtId="259" fontId="11" fillId="0" borderId="0" applyFont="0" applyFill="0" applyBorder="0" applyAlignment="0" applyProtection="0"/>
    <xf numFmtId="0" fontId="147" fillId="0" borderId="0" applyNumberFormat="0" applyFill="0" applyBorder="0" applyAlignment="0" applyProtection="0"/>
    <xf numFmtId="3" fontId="82" fillId="0" borderId="0" applyFont="0" applyBorder="0" applyAlignment="0"/>
    <xf numFmtId="0" fontId="142" fillId="0" borderId="0">
      <protection locked="0"/>
    </xf>
    <xf numFmtId="0" fontId="142" fillId="0" borderId="0">
      <protection locked="0"/>
    </xf>
    <xf numFmtId="0" fontId="142" fillId="0" borderId="0">
      <protection locked="0"/>
    </xf>
    <xf numFmtId="0" fontId="142" fillId="0" borderId="0">
      <protection locked="0"/>
    </xf>
    <xf numFmtId="0" fontId="142" fillId="0" borderId="0">
      <protection locked="0"/>
    </xf>
    <xf numFmtId="0" fontId="142" fillId="0" borderId="0">
      <protection locked="0"/>
    </xf>
    <xf numFmtId="0" fontId="142" fillId="0" borderId="0">
      <protection locked="0"/>
    </xf>
    <xf numFmtId="0" fontId="142" fillId="0" borderId="0">
      <protection locked="0"/>
    </xf>
    <xf numFmtId="4" fontId="142" fillId="0" borderId="0">
      <protection locked="0"/>
    </xf>
    <xf numFmtId="0" fontId="142" fillId="0" borderId="0">
      <protection locked="0"/>
    </xf>
    <xf numFmtId="260" fontId="82" fillId="0" borderId="0">
      <protection locked="0"/>
    </xf>
    <xf numFmtId="2" fontId="11" fillId="0" borderId="0" applyFont="0" applyFill="0" applyBorder="0" applyAlignment="0" applyProtection="0"/>
    <xf numFmtId="0" fontId="148" fillId="0" borderId="0" applyNumberFormat="0" applyFill="0" applyBorder="0" applyAlignment="0" applyProtection="0"/>
    <xf numFmtId="0" fontId="149" fillId="0" borderId="0" applyNumberFormat="0" applyFill="0" applyBorder="0" applyProtection="0">
      <alignment vertical="center"/>
    </xf>
    <xf numFmtId="0" fontId="150" fillId="0" borderId="0" applyNumberFormat="0" applyFill="0" applyBorder="0" applyAlignment="0" applyProtection="0"/>
    <xf numFmtId="0" fontId="151" fillId="0" borderId="0" applyNumberFormat="0" applyFill="0" applyBorder="0" applyProtection="0">
      <alignment vertical="center"/>
    </xf>
    <xf numFmtId="0" fontId="152" fillId="0" borderId="0" applyNumberFormat="0" applyFill="0" applyBorder="0" applyAlignment="0" applyProtection="0"/>
    <xf numFmtId="0" fontId="153" fillId="0" borderId="0" applyNumberFormat="0" applyFill="0" applyBorder="0" applyAlignment="0" applyProtection="0"/>
    <xf numFmtId="261" fontId="22" fillId="0" borderId="37" applyNumberFormat="0" applyFill="0" applyBorder="0" applyAlignment="0" applyProtection="0"/>
    <xf numFmtId="0" fontId="154" fillId="0" borderId="0" applyNumberFormat="0" applyFill="0" applyBorder="0" applyAlignment="0" applyProtection="0"/>
    <xf numFmtId="0" fontId="155" fillId="50" borderId="38" applyNumberFormat="0" applyAlignment="0">
      <protection locked="0"/>
    </xf>
    <xf numFmtId="0" fontId="11" fillId="23" borderId="23" applyNumberFormat="0" applyFont="0" applyAlignment="0" applyProtection="0"/>
    <xf numFmtId="0" fontId="156" fillId="0" borderId="0">
      <alignment vertical="top" wrapText="1"/>
    </xf>
    <xf numFmtId="0" fontId="157" fillId="4" borderId="0" applyNumberFormat="0" applyBorder="0" applyAlignment="0" applyProtection="0"/>
    <xf numFmtId="38" fontId="80" fillId="51" borderId="0" applyNumberFormat="0" applyBorder="0" applyAlignment="0" applyProtection="0"/>
    <xf numFmtId="262" fontId="158" fillId="48" borderId="0" applyBorder="0" applyProtection="0"/>
    <xf numFmtId="0" fontId="159" fillId="0" borderId="13" applyNumberFormat="0" applyFill="0" applyBorder="0" applyAlignment="0" applyProtection="0">
      <alignment horizontal="center" vertical="center"/>
    </xf>
    <xf numFmtId="0" fontId="160" fillId="0" borderId="0" applyNumberFormat="0" applyFont="0" applyBorder="0" applyAlignment="0">
      <alignment horizontal="left" vertical="center"/>
    </xf>
    <xf numFmtId="0" fontId="161" fillId="52" borderId="0"/>
    <xf numFmtId="0" fontId="162" fillId="0" borderId="0">
      <alignment horizontal="left"/>
    </xf>
    <xf numFmtId="0" fontId="15" fillId="0" borderId="28">
      <alignment horizontal="left" vertical="center"/>
    </xf>
    <xf numFmtId="0" fontId="16" fillId="0" borderId="0" applyNumberFormat="0" applyFill="0" applyBorder="0" applyAlignment="0" applyProtection="0"/>
    <xf numFmtId="0" fontId="140" fillId="0" borderId="34" applyNumberFormat="0" applyFill="0" applyAlignment="0" applyProtection="0"/>
    <xf numFmtId="0" fontId="15" fillId="0" borderId="0" applyNumberFormat="0" applyFill="0" applyBorder="0" applyAlignment="0" applyProtection="0"/>
    <xf numFmtId="0" fontId="141" fillId="0" borderId="35" applyNumberFormat="0" applyFill="0" applyAlignment="0" applyProtection="0"/>
    <xf numFmtId="0" fontId="163" fillId="0" borderId="5" applyNumberFormat="0" applyFill="0" applyAlignment="0" applyProtection="0"/>
    <xf numFmtId="0" fontId="163" fillId="0" borderId="0" applyNumberFormat="0" applyFill="0" applyBorder="0" applyAlignment="0" applyProtection="0"/>
    <xf numFmtId="263" fontId="81" fillId="0" borderId="0">
      <protection locked="0"/>
    </xf>
    <xf numFmtId="263" fontId="81" fillId="0" borderId="0">
      <protection locked="0"/>
    </xf>
    <xf numFmtId="0" fontId="164" fillId="0" borderId="39">
      <alignment horizontal="center"/>
    </xf>
    <xf numFmtId="0" fontId="164" fillId="0" borderId="0">
      <alignment horizontal="center"/>
    </xf>
    <xf numFmtId="224" fontId="165" fillId="53" borderId="15" applyNumberFormat="0" applyAlignment="0">
      <alignment horizontal="left" vertical="top"/>
    </xf>
    <xf numFmtId="0" fontId="166" fillId="0" borderId="0"/>
    <xf numFmtId="49" fontId="167" fillId="0" borderId="15">
      <alignment vertical="center"/>
    </xf>
    <xf numFmtId="0" fontId="86" fillId="0" borderId="0"/>
    <xf numFmtId="164" fontId="82" fillId="0" borderId="0" applyFont="0" applyFill="0" applyBorder="0" applyAlignment="0" applyProtection="0"/>
    <xf numFmtId="38" fontId="94" fillId="0" borderId="0" applyFont="0" applyFill="0" applyBorder="0" applyAlignment="0" applyProtection="0"/>
    <xf numFmtId="219" fontId="93" fillId="0" borderId="0" applyFont="0" applyFill="0" applyBorder="0" applyAlignment="0" applyProtection="0"/>
    <xf numFmtId="264" fontId="168" fillId="0" borderId="0" applyFont="0" applyFill="0" applyBorder="0" applyAlignment="0" applyProtection="0"/>
    <xf numFmtId="10" fontId="80" fillId="51" borderId="15" applyNumberFormat="0" applyBorder="0" applyAlignment="0" applyProtection="0"/>
    <xf numFmtId="0" fontId="169" fillId="7" borderId="22" applyNumberFormat="0" applyAlignment="0" applyProtection="0"/>
    <xf numFmtId="2" fontId="97" fillId="0" borderId="27" applyBorder="0"/>
    <xf numFmtId="0" fontId="170"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164" fontId="82" fillId="0" borderId="0" applyFont="0" applyFill="0" applyBorder="0" applyAlignment="0" applyProtection="0"/>
    <xf numFmtId="0" fontId="82" fillId="0" borderId="0"/>
    <xf numFmtId="2" fontId="173" fillId="0" borderId="26" applyBorder="0"/>
    <xf numFmtId="0" fontId="118" fillId="0" borderId="40">
      <alignment horizontal="centerContinuous"/>
    </xf>
    <xf numFmtId="0" fontId="69" fillId="21" borderId="2" applyNumberFormat="0" applyAlignment="0" applyProtection="0"/>
    <xf numFmtId="0" fontId="174" fillId="0" borderId="41">
      <alignment horizontal="center" vertical="center" wrapText="1"/>
    </xf>
    <xf numFmtId="0" fontId="132" fillId="51" borderId="0" applyNumberFormat="0" applyFont="0" applyBorder="0" applyAlignment="0"/>
    <xf numFmtId="0" fontId="94" fillId="0" borderId="0"/>
    <xf numFmtId="0" fontId="86" fillId="0" borderId="0" applyNumberFormat="0" applyFont="0" applyFill="0" applyBorder="0" applyProtection="0">
      <alignment horizontal="left" vertical="center"/>
    </xf>
    <xf numFmtId="0" fontId="94" fillId="0" borderId="0"/>
    <xf numFmtId="191" fontId="126" fillId="0" borderId="0" applyFill="0" applyBorder="0" applyAlignment="0"/>
    <xf numFmtId="232" fontId="126" fillId="0" borderId="0" applyFill="0" applyBorder="0" applyAlignment="0"/>
    <xf numFmtId="191" fontId="126" fillId="0" borderId="0" applyFill="0" applyBorder="0" applyAlignment="0"/>
    <xf numFmtId="236" fontId="126" fillId="0" borderId="0" applyFill="0" applyBorder="0" applyAlignment="0"/>
    <xf numFmtId="232" fontId="126" fillId="0" borderId="0" applyFill="0" applyBorder="0" applyAlignment="0"/>
    <xf numFmtId="0" fontId="175" fillId="0" borderId="6" applyNumberFormat="0" applyFill="0" applyAlignment="0" applyProtection="0"/>
    <xf numFmtId="245" fontId="176" fillId="0" borderId="17" applyNumberFormat="0" applyFont="0" applyFill="0" applyBorder="0">
      <alignment horizontal="center"/>
    </xf>
    <xf numFmtId="38" fontId="94" fillId="0" borderId="0" applyFont="0" applyFill="0" applyBorder="0" applyAlignment="0" applyProtection="0"/>
    <xf numFmtId="4" fontId="126" fillId="0" borderId="0" applyFont="0" applyFill="0" applyBorder="0" applyAlignment="0" applyProtection="0"/>
    <xf numFmtId="217" fontId="86" fillId="0" borderId="0" applyFont="0" applyFill="0" applyBorder="0" applyAlignment="0" applyProtection="0"/>
    <xf numFmtId="40" fontId="94"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0" fontId="177" fillId="0" borderId="39"/>
    <xf numFmtId="265" fontId="178" fillId="0" borderId="17"/>
    <xf numFmtId="266" fontId="94" fillId="0" borderId="0" applyFont="0" applyFill="0" applyBorder="0" applyAlignment="0" applyProtection="0"/>
    <xf numFmtId="267" fontId="94" fillId="0" borderId="0" applyFont="0" applyFill="0" applyBorder="0" applyAlignment="0" applyProtection="0"/>
    <xf numFmtId="165" fontId="146" fillId="0" borderId="0">
      <protection locked="0"/>
    </xf>
    <xf numFmtId="268" fontId="11" fillId="0" borderId="0" applyFont="0" applyFill="0" applyBorder="0" applyAlignment="0" applyProtection="0"/>
    <xf numFmtId="269" fontId="11" fillId="0" borderId="0" applyFont="0" applyFill="0" applyBorder="0" applyAlignment="0" applyProtection="0"/>
    <xf numFmtId="0" fontId="20" fillId="0" borderId="0" applyNumberFormat="0" applyFont="0" applyFill="0" applyAlignment="0"/>
    <xf numFmtId="0" fontId="76" fillId="0" borderId="0" applyNumberFormat="0" applyFill="0" applyAlignment="0"/>
    <xf numFmtId="0" fontId="76" fillId="0" borderId="0" applyNumberFormat="0" applyFill="0" applyAlignment="0"/>
    <xf numFmtId="0" fontId="20" fillId="0" borderId="0" applyNumberFormat="0" applyFont="0" applyFill="0" applyAlignment="0"/>
    <xf numFmtId="0" fontId="179" fillId="22" borderId="0" applyNumberFormat="0" applyBorder="0" applyAlignment="0" applyProtection="0"/>
    <xf numFmtId="0" fontId="12" fillId="0" borderId="15"/>
    <xf numFmtId="0" fontId="86" fillId="0" borderId="0"/>
    <xf numFmtId="0" fontId="84" fillId="0" borderId="10" applyNumberFormat="0" applyAlignment="0">
      <alignment horizontal="center"/>
    </xf>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9" borderId="0" applyNumberFormat="0" applyBorder="0" applyAlignment="0" applyProtection="0"/>
    <xf numFmtId="37" fontId="180" fillId="0" borderId="0"/>
    <xf numFmtId="0" fontId="181" fillId="0" borderId="15" applyNumberFormat="0" applyFont="0" applyFill="0" applyBorder="0" applyAlignment="0">
      <alignment horizontal="center"/>
    </xf>
    <xf numFmtId="0" fontId="182" fillId="0" borderId="0"/>
    <xf numFmtId="270" fontId="22" fillId="0" borderId="0"/>
    <xf numFmtId="271" fontId="82" fillId="0" borderId="0"/>
    <xf numFmtId="271" fontId="82" fillId="0" borderId="0"/>
    <xf numFmtId="271" fontId="82" fillId="0" borderId="0"/>
    <xf numFmtId="271" fontId="82" fillId="0" borderId="0"/>
    <xf numFmtId="272" fontId="96" fillId="0" borderId="0"/>
    <xf numFmtId="272" fontId="96" fillId="0" borderId="0"/>
    <xf numFmtId="272" fontId="96" fillId="0" borderId="0"/>
    <xf numFmtId="273" fontId="82" fillId="0" borderId="0"/>
    <xf numFmtId="0" fontId="29" fillId="0" borderId="0"/>
    <xf numFmtId="0" fontId="59" fillId="0" borderId="0"/>
    <xf numFmtId="0" fontId="59" fillId="0" borderId="0"/>
    <xf numFmtId="0" fontId="59" fillId="0" borderId="0"/>
    <xf numFmtId="0" fontId="11" fillId="0" borderId="0"/>
    <xf numFmtId="0" fontId="3" fillId="0" borderId="0"/>
    <xf numFmtId="0" fontId="3" fillId="0" borderId="0"/>
    <xf numFmtId="0" fontId="76" fillId="0" borderId="0"/>
    <xf numFmtId="0" fontId="11" fillId="0" borderId="0"/>
    <xf numFmtId="0" fontId="3" fillId="0" borderId="0"/>
    <xf numFmtId="0" fontId="64" fillId="0" borderId="0"/>
    <xf numFmtId="0" fontId="183" fillId="0" borderId="0" applyNumberFormat="0" applyFill="0" applyBorder="0" applyProtection="0">
      <alignment vertical="top"/>
    </xf>
    <xf numFmtId="0" fontId="82" fillId="0" borderId="0"/>
    <xf numFmtId="0" fontId="102" fillId="0" borderId="0" applyFont="0"/>
    <xf numFmtId="0" fontId="184" fillId="0" borderId="0">
      <alignment horizontal="left" vertical="top"/>
    </xf>
    <xf numFmtId="0" fontId="126" fillId="51" borderId="0"/>
    <xf numFmtId="0" fontId="143" fillId="0" borderId="0"/>
    <xf numFmtId="0" fontId="11" fillId="23" borderId="23" applyNumberFormat="0" applyFont="0" applyAlignment="0" applyProtection="0"/>
    <xf numFmtId="274" fontId="185" fillId="0" borderId="0" applyFont="0" applyFill="0" applyBorder="0" applyProtection="0">
      <alignment vertical="top" wrapText="1"/>
    </xf>
    <xf numFmtId="0" fontId="74" fillId="0" borderId="6" applyNumberFormat="0" applyFill="0" applyAlignment="0" applyProtection="0"/>
    <xf numFmtId="0" fontId="84" fillId="0" borderId="0"/>
    <xf numFmtId="165" fontId="100" fillId="0" borderId="0" applyFont="0" applyFill="0" applyBorder="0" applyAlignment="0" applyProtection="0"/>
    <xf numFmtId="164" fontId="100" fillId="0" borderId="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2" fillId="0" borderId="0" applyNumberFormat="0" applyFill="0" applyBorder="0" applyAlignment="0" applyProtection="0"/>
    <xf numFmtId="0" fontId="82" fillId="0" borderId="0" applyNumberFormat="0" applyFill="0" applyBorder="0" applyAlignment="0" applyProtection="0"/>
    <xf numFmtId="0" fontId="76" fillId="0" borderId="0" applyFill="0" applyBorder="0" applyAlignment="0" applyProtection="0"/>
    <xf numFmtId="0" fontId="86" fillId="0" borderId="0"/>
    <xf numFmtId="0" fontId="187" fillId="20" borderId="24" applyNumberFormat="0" applyAlignment="0" applyProtection="0"/>
    <xf numFmtId="178" fontId="188" fillId="0" borderId="10" applyFont="0" applyBorder="0" applyAlignment="0"/>
    <xf numFmtId="0" fontId="189" fillId="51" borderId="0"/>
    <xf numFmtId="41" fontId="11" fillId="0" borderId="0" applyFont="0" applyFill="0" applyBorder="0" applyAlignment="0" applyProtection="0"/>
    <xf numFmtId="14" fontId="118" fillId="0" borderId="0">
      <alignment horizontal="center" wrapText="1"/>
      <protection locked="0"/>
    </xf>
    <xf numFmtId="235" fontId="11" fillId="0" borderId="0" applyFont="0" applyFill="0" applyBorder="0" applyAlignment="0" applyProtection="0"/>
    <xf numFmtId="243" fontId="11" fillId="0" borderId="0" applyFont="0" applyFill="0" applyBorder="0" applyAlignment="0" applyProtection="0"/>
    <xf numFmtId="10" fontId="11" fillId="0" borderId="0" applyFont="0" applyFill="0" applyBorder="0" applyAlignment="0" applyProtection="0"/>
    <xf numFmtId="9" fontId="59" fillId="0" borderId="0" applyFont="0" applyFill="0" applyBorder="0" applyAlignment="0" applyProtection="0"/>
    <xf numFmtId="9" fontId="94" fillId="0" borderId="42" applyNumberFormat="0" applyBorder="0"/>
    <xf numFmtId="0" fontId="11" fillId="0" borderId="0"/>
    <xf numFmtId="178" fontId="146" fillId="0" borderId="0">
      <protection locked="0"/>
    </xf>
    <xf numFmtId="191" fontId="126" fillId="0" borderId="0" applyFill="0" applyBorder="0" applyAlignment="0"/>
    <xf numFmtId="232" fontId="126" fillId="0" borderId="0" applyFill="0" applyBorder="0" applyAlignment="0"/>
    <xf numFmtId="191" fontId="126" fillId="0" borderId="0" applyFill="0" applyBorder="0" applyAlignment="0"/>
    <xf numFmtId="236" fontId="126" fillId="0" borderId="0" applyFill="0" applyBorder="0" applyAlignment="0"/>
    <xf numFmtId="232" fontId="126" fillId="0" borderId="0" applyFill="0" applyBorder="0" applyAlignment="0"/>
    <xf numFmtId="0" fontId="190" fillId="0" borderId="0"/>
    <xf numFmtId="0" fontId="94" fillId="0" borderId="0" applyNumberFormat="0" applyFont="0" applyFill="0" applyBorder="0" applyAlignment="0" applyProtection="0">
      <alignment horizontal="left"/>
    </xf>
    <xf numFmtId="0" fontId="191" fillId="0" borderId="39">
      <alignment horizontal="center"/>
    </xf>
    <xf numFmtId="0" fontId="192" fillId="54" borderId="0" applyNumberFormat="0" applyFont="0" applyBorder="0" applyAlignment="0">
      <alignment horizontal="center"/>
    </xf>
    <xf numFmtId="14" fontId="193" fillId="0" borderId="0" applyNumberFormat="0" applyFill="0" applyBorder="0" applyAlignment="0" applyProtection="0">
      <alignment horizontal="left"/>
    </xf>
    <xf numFmtId="0" fontId="171" fillId="0" borderId="0" applyNumberFormat="0" applyFill="0" applyBorder="0" applyAlignment="0" applyProtection="0">
      <alignment vertical="top"/>
      <protection locked="0"/>
    </xf>
    <xf numFmtId="0" fontId="84" fillId="0" borderId="0"/>
    <xf numFmtId="219" fontId="93" fillId="0" borderId="0" applyFont="0" applyFill="0" applyBorder="0" applyAlignment="0" applyProtection="0"/>
    <xf numFmtId="0" fontId="82" fillId="0" borderId="0" applyNumberFormat="0" applyFill="0" applyBorder="0" applyAlignment="0" applyProtection="0"/>
    <xf numFmtId="4" fontId="194" fillId="55" borderId="43" applyNumberFormat="0" applyProtection="0">
      <alignment vertical="center"/>
    </xf>
    <xf numFmtId="4" fontId="195" fillId="55" borderId="43" applyNumberFormat="0" applyProtection="0">
      <alignment vertical="center"/>
    </xf>
    <xf numFmtId="4" fontId="196" fillId="55" borderId="43" applyNumberFormat="0" applyProtection="0">
      <alignment horizontal="left" vertical="center" indent="1"/>
    </xf>
    <xf numFmtId="4" fontId="196" fillId="56" borderId="0" applyNumberFormat="0" applyProtection="0">
      <alignment horizontal="left" vertical="center" indent="1"/>
    </xf>
    <xf numFmtId="4" fontId="196" fillId="57" borderId="43" applyNumberFormat="0" applyProtection="0">
      <alignment horizontal="right" vertical="center"/>
    </xf>
    <xf numFmtId="4" fontId="196" fillId="58" borderId="43" applyNumberFormat="0" applyProtection="0">
      <alignment horizontal="right" vertical="center"/>
    </xf>
    <xf numFmtId="4" fontId="196" fillId="59" borderId="43" applyNumberFormat="0" applyProtection="0">
      <alignment horizontal="right" vertical="center"/>
    </xf>
    <xf numFmtId="4" fontId="196" fillId="60" borderId="43" applyNumberFormat="0" applyProtection="0">
      <alignment horizontal="right" vertical="center"/>
    </xf>
    <xf numFmtId="4" fontId="196" fillId="61" borderId="43" applyNumberFormat="0" applyProtection="0">
      <alignment horizontal="right" vertical="center"/>
    </xf>
    <xf numFmtId="4" fontId="196" fillId="62" borderId="43" applyNumberFormat="0" applyProtection="0">
      <alignment horizontal="right" vertical="center"/>
    </xf>
    <xf numFmtId="4" fontId="196" fillId="63" borderId="43" applyNumberFormat="0" applyProtection="0">
      <alignment horizontal="right" vertical="center"/>
    </xf>
    <xf numFmtId="4" fontId="196" fillId="64" borderId="43" applyNumberFormat="0" applyProtection="0">
      <alignment horizontal="right" vertical="center"/>
    </xf>
    <xf numFmtId="4" fontId="196" fillId="65" borderId="43" applyNumberFormat="0" applyProtection="0">
      <alignment horizontal="right" vertical="center"/>
    </xf>
    <xf numFmtId="4" fontId="194" fillId="66" borderId="44" applyNumberFormat="0" applyProtection="0">
      <alignment horizontal="left" vertical="center" indent="1"/>
    </xf>
    <xf numFmtId="4" fontId="194" fillId="67" borderId="0" applyNumberFormat="0" applyProtection="0">
      <alignment horizontal="left" vertical="center" indent="1"/>
    </xf>
    <xf numFmtId="4" fontId="194" fillId="56" borderId="0" applyNumberFormat="0" applyProtection="0">
      <alignment horizontal="left" vertical="center" indent="1"/>
    </xf>
    <xf numFmtId="4" fontId="196" fillId="67" borderId="43" applyNumberFormat="0" applyProtection="0">
      <alignment horizontal="right" vertical="center"/>
    </xf>
    <xf numFmtId="4" fontId="95" fillId="67" borderId="0" applyNumberFormat="0" applyProtection="0">
      <alignment horizontal="left" vertical="center" indent="1"/>
    </xf>
    <xf numFmtId="4" fontId="95" fillId="56" borderId="0" applyNumberFormat="0" applyProtection="0">
      <alignment horizontal="left" vertical="center" indent="1"/>
    </xf>
    <xf numFmtId="4" fontId="196" fillId="68" borderId="43" applyNumberFormat="0" applyProtection="0">
      <alignment vertical="center"/>
    </xf>
    <xf numFmtId="4" fontId="197" fillId="68" borderId="43" applyNumberFormat="0" applyProtection="0">
      <alignment vertical="center"/>
    </xf>
    <xf numFmtId="4" fontId="194" fillId="67" borderId="45" applyNumberFormat="0" applyProtection="0">
      <alignment horizontal="left" vertical="center" indent="1"/>
    </xf>
    <xf numFmtId="4" fontId="196" fillId="68" borderId="43" applyNumberFormat="0" applyProtection="0">
      <alignment horizontal="right" vertical="center"/>
    </xf>
    <xf numFmtId="4" fontId="197" fillId="68" borderId="43" applyNumberFormat="0" applyProtection="0">
      <alignment horizontal="right" vertical="center"/>
    </xf>
    <xf numFmtId="4" fontId="194" fillId="67" borderId="43" applyNumberFormat="0" applyProtection="0">
      <alignment horizontal="left" vertical="center" indent="1"/>
    </xf>
    <xf numFmtId="4" fontId="198" fillId="53" borderId="45" applyNumberFormat="0" applyProtection="0">
      <alignment horizontal="left" vertical="center" indent="1"/>
    </xf>
    <xf numFmtId="4" fontId="199" fillId="68" borderId="43" applyNumberFormat="0" applyProtection="0">
      <alignment horizontal="right" vertical="center"/>
    </xf>
    <xf numFmtId="275" fontId="200" fillId="0" borderId="0" applyFont="0" applyFill="0" applyBorder="0" applyAlignment="0" applyProtection="0"/>
    <xf numFmtId="0" fontId="192" fillId="1" borderId="28" applyNumberFormat="0" applyFont="0" applyAlignment="0">
      <alignment horizontal="center"/>
    </xf>
    <xf numFmtId="4" fontId="11" fillId="0" borderId="18" applyBorder="0"/>
    <xf numFmtId="2" fontId="11" fillId="0" borderId="18"/>
    <xf numFmtId="276" fontId="11" fillId="0" borderId="0"/>
    <xf numFmtId="3" fontId="81" fillId="0" borderId="0"/>
    <xf numFmtId="0" fontId="201" fillId="0" borderId="0" applyNumberFormat="0" applyFill="0" applyBorder="0" applyAlignment="0">
      <alignment horizontal="center"/>
    </xf>
    <xf numFmtId="1" fontId="11" fillId="0" borderId="0"/>
    <xf numFmtId="178" fontId="202" fillId="0" borderId="0" applyNumberFormat="0" applyBorder="0" applyAlignment="0">
      <alignment horizontal="centerContinuous"/>
    </xf>
    <xf numFmtId="0" fontId="85" fillId="0" borderId="0"/>
    <xf numFmtId="178" fontId="77" fillId="0" borderId="0" applyFont="0" applyFill="0" applyBorder="0" applyAlignment="0" applyProtection="0"/>
    <xf numFmtId="219" fontId="93" fillId="0" borderId="0" applyFont="0" applyFill="0" applyBorder="0" applyAlignment="0" applyProtection="0"/>
    <xf numFmtId="181" fontId="93" fillId="0" borderId="0" applyFont="0" applyFill="0" applyBorder="0" applyAlignment="0" applyProtection="0"/>
    <xf numFmtId="181" fontId="93" fillId="0" borderId="0" applyFont="0" applyFill="0" applyBorder="0" applyAlignment="0" applyProtection="0"/>
    <xf numFmtId="193" fontId="93" fillId="0" borderId="0" applyFont="0" applyFill="0" applyBorder="0" applyAlignment="0" applyProtection="0"/>
    <xf numFmtId="223" fontId="93" fillId="0" borderId="0" applyFont="0" applyFill="0" applyBorder="0" applyAlignment="0" applyProtection="0"/>
    <xf numFmtId="41" fontId="93" fillId="0" borderId="0" applyFont="0" applyFill="0" applyBorder="0" applyAlignment="0" applyProtection="0"/>
    <xf numFmtId="219" fontId="93" fillId="0" borderId="0" applyFont="0" applyFill="0" applyBorder="0" applyAlignment="0" applyProtection="0"/>
    <xf numFmtId="224" fontId="81" fillId="0" borderId="0" applyFont="0" applyFill="0" applyBorder="0" applyAlignment="0" applyProtection="0"/>
    <xf numFmtId="193" fontId="93" fillId="0" borderId="0" applyFont="0" applyFill="0" applyBorder="0" applyAlignment="0" applyProtection="0"/>
    <xf numFmtId="219" fontId="93" fillId="0" borderId="0" applyFont="0" applyFill="0" applyBorder="0" applyAlignment="0" applyProtection="0"/>
    <xf numFmtId="164" fontId="82" fillId="0" borderId="0" applyFont="0" applyFill="0" applyBorder="0" applyAlignment="0" applyProtection="0"/>
    <xf numFmtId="219" fontId="93" fillId="0" borderId="0" applyFont="0" applyFill="0" applyBorder="0" applyAlignment="0" applyProtection="0"/>
    <xf numFmtId="219" fontId="93" fillId="0" borderId="0" applyFont="0" applyFill="0" applyBorder="0" applyAlignment="0" applyProtection="0"/>
    <xf numFmtId="193" fontId="93" fillId="0" borderId="0" applyFont="0" applyFill="0" applyBorder="0" applyAlignment="0" applyProtection="0"/>
    <xf numFmtId="219" fontId="93" fillId="0" borderId="0" applyFont="0" applyFill="0" applyBorder="0" applyAlignment="0" applyProtection="0"/>
    <xf numFmtId="193" fontId="93" fillId="0" borderId="0" applyFont="0" applyFill="0" applyBorder="0" applyAlignment="0" applyProtection="0"/>
    <xf numFmtId="168" fontId="97" fillId="0" borderId="0" applyFont="0" applyFill="0" applyBorder="0" applyAlignment="0" applyProtection="0"/>
    <xf numFmtId="225" fontId="93" fillId="0" borderId="0" applyFont="0" applyFill="0" applyBorder="0" applyAlignment="0" applyProtection="0"/>
    <xf numFmtId="225" fontId="93" fillId="0" borderId="0" applyFont="0" applyFill="0" applyBorder="0" applyAlignment="0" applyProtection="0"/>
    <xf numFmtId="226" fontId="11" fillId="0" borderId="0" applyFont="0" applyFill="0" applyBorder="0" applyAlignment="0" applyProtection="0"/>
    <xf numFmtId="169" fontId="97" fillId="0" borderId="0" applyFont="0" applyFill="0" applyBorder="0" applyAlignment="0" applyProtection="0"/>
    <xf numFmtId="164" fontId="82" fillId="0" borderId="0" applyFont="0" applyFill="0" applyBorder="0" applyAlignment="0" applyProtection="0"/>
    <xf numFmtId="225" fontId="93" fillId="0" borderId="0" applyFont="0" applyFill="0" applyBorder="0" applyAlignment="0" applyProtection="0"/>
    <xf numFmtId="168" fontId="97" fillId="0" borderId="0" applyFont="0" applyFill="0" applyBorder="0" applyAlignment="0" applyProtection="0"/>
    <xf numFmtId="227" fontId="12" fillId="0" borderId="0" applyFont="0" applyFill="0" applyBorder="0" applyAlignment="0" applyProtection="0"/>
    <xf numFmtId="219"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219" fontId="93" fillId="0" borderId="0" applyFont="0" applyFill="0" applyBorder="0" applyAlignment="0" applyProtection="0"/>
    <xf numFmtId="219" fontId="93" fillId="0" borderId="0" applyFont="0" applyFill="0" applyBorder="0" applyAlignment="0" applyProtection="0"/>
    <xf numFmtId="41" fontId="93" fillId="0" borderId="0" applyFont="0" applyFill="0" applyBorder="0" applyAlignment="0" applyProtection="0"/>
    <xf numFmtId="219" fontId="93" fillId="0" borderId="0" applyFont="0" applyFill="0" applyBorder="0" applyAlignment="0" applyProtection="0"/>
    <xf numFmtId="164" fontId="82" fillId="0" borderId="0" applyFont="0" applyFill="0" applyBorder="0" applyAlignment="0" applyProtection="0"/>
    <xf numFmtId="190" fontId="93" fillId="0" borderId="0" applyFont="0" applyFill="0" applyBorder="0" applyAlignment="0" applyProtection="0"/>
    <xf numFmtId="194" fontId="81" fillId="0" borderId="0" applyFont="0" applyFill="0" applyBorder="0" applyAlignment="0" applyProtection="0"/>
    <xf numFmtId="195" fontId="93" fillId="0" borderId="0" applyFont="0" applyFill="0" applyBorder="0" applyAlignment="0" applyProtection="0"/>
    <xf numFmtId="196" fontId="93" fillId="0" borderId="0" applyFont="0" applyFill="0" applyBorder="0" applyAlignment="0" applyProtection="0"/>
    <xf numFmtId="195" fontId="93" fillId="0" borderId="0" applyFont="0" applyFill="0" applyBorder="0" applyAlignment="0" applyProtection="0"/>
    <xf numFmtId="168" fontId="96" fillId="0" borderId="0" applyFont="0" applyFill="0" applyBorder="0" applyAlignment="0" applyProtection="0"/>
    <xf numFmtId="182" fontId="93" fillId="0" borderId="0" applyFont="0" applyFill="0" applyBorder="0" applyAlignment="0" applyProtection="0"/>
    <xf numFmtId="197" fontId="81" fillId="0" borderId="0" applyFont="0" applyFill="0" applyBorder="0" applyAlignment="0" applyProtection="0"/>
    <xf numFmtId="182" fontId="93" fillId="0" borderId="0" applyFont="0" applyFill="0" applyBorder="0" applyAlignment="0" applyProtection="0"/>
    <xf numFmtId="195" fontId="93" fillId="0" borderId="0" applyFont="0" applyFill="0" applyBorder="0" applyAlignment="0" applyProtection="0"/>
    <xf numFmtId="178" fontId="77" fillId="0" borderId="0" applyFont="0" applyFill="0" applyBorder="0" applyAlignment="0" applyProtection="0"/>
    <xf numFmtId="168" fontId="96" fillId="0" borderId="0" applyFont="0" applyFill="0" applyBorder="0" applyAlignment="0" applyProtection="0"/>
    <xf numFmtId="188" fontId="93" fillId="0" borderId="0" applyFont="0" applyFill="0" applyBorder="0" applyAlignment="0" applyProtection="0"/>
    <xf numFmtId="194" fontId="81" fillId="0" borderId="0" applyFont="0" applyFill="0" applyBorder="0" applyAlignment="0" applyProtection="0"/>
    <xf numFmtId="212" fontId="97" fillId="0" borderId="0" applyFont="0" applyFill="0" applyBorder="0" applyAlignment="0" applyProtection="0"/>
    <xf numFmtId="213" fontId="93" fillId="0" borderId="0" applyFont="0" applyFill="0" applyBorder="0" applyAlignment="0" applyProtection="0"/>
    <xf numFmtId="213" fontId="93" fillId="0" borderId="0" applyFont="0" applyFill="0" applyBorder="0" applyAlignment="0" applyProtection="0"/>
    <xf numFmtId="214" fontId="97" fillId="0" borderId="0" applyFont="0" applyFill="0" applyBorder="0" applyAlignment="0" applyProtection="0"/>
    <xf numFmtId="213" fontId="93" fillId="0" borderId="0" applyFont="0" applyFill="0" applyBorder="0" applyAlignment="0" applyProtection="0"/>
    <xf numFmtId="212" fontId="97" fillId="0" borderId="0" applyFont="0" applyFill="0" applyBorder="0" applyAlignment="0" applyProtection="0"/>
    <xf numFmtId="213" fontId="93" fillId="0" borderId="0" applyFont="0" applyFill="0" applyBorder="0" applyAlignment="0" applyProtection="0"/>
    <xf numFmtId="178" fontId="77"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214" fontId="97" fillId="0" borderId="0" applyFont="0" applyFill="0" applyBorder="0" applyAlignment="0" applyProtection="0"/>
    <xf numFmtId="215" fontId="93" fillId="0" borderId="0" applyFont="0" applyFill="0" applyBorder="0" applyAlignment="0" applyProtection="0"/>
    <xf numFmtId="215" fontId="93" fillId="0" borderId="0" applyFont="0" applyFill="0" applyBorder="0" applyAlignment="0" applyProtection="0"/>
    <xf numFmtId="216" fontId="11" fillId="0" borderId="0" applyFont="0" applyFill="0" applyBorder="0" applyAlignment="0" applyProtection="0"/>
    <xf numFmtId="164" fontId="97" fillId="0" borderId="0" applyFont="0" applyFill="0" applyBorder="0" applyAlignment="0" applyProtection="0"/>
    <xf numFmtId="215" fontId="93" fillId="0" borderId="0" applyFont="0" applyFill="0" applyBorder="0" applyAlignment="0" applyProtection="0"/>
    <xf numFmtId="214" fontId="97" fillId="0" borderId="0" applyFont="0" applyFill="0" applyBorder="0" applyAlignment="0" applyProtection="0"/>
    <xf numFmtId="186" fontId="12" fillId="0" borderId="0" applyFont="0" applyFill="0" applyBorder="0" applyAlignment="0" applyProtection="0"/>
    <xf numFmtId="41" fontId="93" fillId="0" borderId="0" applyFont="0" applyFill="0" applyBorder="0" applyAlignment="0" applyProtection="0"/>
    <xf numFmtId="217" fontId="93" fillId="0" borderId="0" applyFont="0" applyFill="0" applyBorder="0" applyAlignment="0" applyProtection="0"/>
    <xf numFmtId="182" fontId="93" fillId="0" borderId="0" applyFont="0" applyFill="0" applyBorder="0" applyAlignment="0" applyProtection="0"/>
    <xf numFmtId="0" fontId="84" fillId="0" borderId="0"/>
    <xf numFmtId="277" fontId="12"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193" fontId="93" fillId="0" borderId="0" applyFont="0" applyFill="0" applyBorder="0" applyAlignment="0" applyProtection="0"/>
    <xf numFmtId="178" fontId="77"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182" fontId="93" fillId="0" borderId="0" applyFont="0" applyFill="0" applyBorder="0" applyAlignment="0" applyProtection="0"/>
    <xf numFmtId="213" fontId="93" fillId="0" borderId="0" applyFont="0" applyFill="0" applyBorder="0" applyAlignment="0" applyProtection="0"/>
    <xf numFmtId="194" fontId="81" fillId="0" borderId="0" applyFont="0" applyFill="0" applyBorder="0" applyAlignment="0" applyProtection="0"/>
    <xf numFmtId="194" fontId="93" fillId="0" borderId="0" applyFont="0" applyFill="0" applyBorder="0" applyAlignment="0" applyProtection="0"/>
    <xf numFmtId="0" fontId="84" fillId="0" borderId="0"/>
    <xf numFmtId="277" fontId="12"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193" fontId="93" fillId="0" borderId="0" applyFont="0" applyFill="0" applyBorder="0" applyAlignment="0" applyProtection="0"/>
    <xf numFmtId="219" fontId="93" fillId="0" borderId="0" applyFont="0" applyFill="0" applyBorder="0" applyAlignment="0" applyProtection="0"/>
    <xf numFmtId="219" fontId="93" fillId="0" borderId="0" applyFont="0" applyFill="0" applyBorder="0" applyAlignment="0" applyProtection="0"/>
    <xf numFmtId="219" fontId="93" fillId="0" borderId="0" applyFont="0" applyFill="0" applyBorder="0" applyAlignment="0" applyProtection="0"/>
    <xf numFmtId="181" fontId="93" fillId="0" borderId="0" applyFont="0" applyFill="0" applyBorder="0" applyAlignment="0" applyProtection="0"/>
    <xf numFmtId="193" fontId="93" fillId="0" borderId="0" applyFont="0" applyFill="0" applyBorder="0" applyAlignment="0" applyProtection="0"/>
    <xf numFmtId="223" fontId="93" fillId="0" borderId="0" applyFont="0" applyFill="0" applyBorder="0" applyAlignment="0" applyProtection="0"/>
    <xf numFmtId="41" fontId="93" fillId="0" borderId="0" applyFont="0" applyFill="0" applyBorder="0" applyAlignment="0" applyProtection="0"/>
    <xf numFmtId="219" fontId="93" fillId="0" borderId="0" applyFont="0" applyFill="0" applyBorder="0" applyAlignment="0" applyProtection="0"/>
    <xf numFmtId="41" fontId="93" fillId="0" borderId="0" applyFont="0" applyFill="0" applyBorder="0" applyAlignment="0" applyProtection="0"/>
    <xf numFmtId="224" fontId="81" fillId="0" borderId="0" applyFont="0" applyFill="0" applyBorder="0" applyAlignment="0" applyProtection="0"/>
    <xf numFmtId="193" fontId="93" fillId="0" borderId="0" applyFont="0" applyFill="0" applyBorder="0" applyAlignment="0" applyProtection="0"/>
    <xf numFmtId="219" fontId="93" fillId="0" borderId="0" applyFont="0" applyFill="0" applyBorder="0" applyAlignment="0" applyProtection="0"/>
    <xf numFmtId="219" fontId="93" fillId="0" borderId="0" applyFont="0" applyFill="0" applyBorder="0" applyAlignment="0" applyProtection="0"/>
    <xf numFmtId="219" fontId="93" fillId="0" borderId="0" applyFont="0" applyFill="0" applyBorder="0" applyAlignment="0" applyProtection="0"/>
    <xf numFmtId="193" fontId="93" fillId="0" borderId="0" applyFont="0" applyFill="0" applyBorder="0" applyAlignment="0" applyProtection="0"/>
    <xf numFmtId="219" fontId="93" fillId="0" borderId="0" applyFont="0" applyFill="0" applyBorder="0" applyAlignment="0" applyProtection="0"/>
    <xf numFmtId="193" fontId="93" fillId="0" borderId="0" applyFont="0" applyFill="0" applyBorder="0" applyAlignment="0" applyProtection="0"/>
    <xf numFmtId="168" fontId="97" fillId="0" borderId="0" applyFont="0" applyFill="0" applyBorder="0" applyAlignment="0" applyProtection="0"/>
    <xf numFmtId="225" fontId="93" fillId="0" borderId="0" applyFont="0" applyFill="0" applyBorder="0" applyAlignment="0" applyProtection="0"/>
    <xf numFmtId="193" fontId="93" fillId="0" borderId="0" applyFont="0" applyFill="0" applyBorder="0" applyAlignment="0" applyProtection="0"/>
    <xf numFmtId="225" fontId="93" fillId="0" borderId="0" applyFont="0" applyFill="0" applyBorder="0" applyAlignment="0" applyProtection="0"/>
    <xf numFmtId="226" fontId="11" fillId="0" borderId="0" applyFont="0" applyFill="0" applyBorder="0" applyAlignment="0" applyProtection="0"/>
    <xf numFmtId="169" fontId="97" fillId="0" borderId="0" applyFont="0" applyFill="0" applyBorder="0" applyAlignment="0" applyProtection="0"/>
    <xf numFmtId="225" fontId="93" fillId="0" borderId="0" applyFont="0" applyFill="0" applyBorder="0" applyAlignment="0" applyProtection="0"/>
    <xf numFmtId="168" fontId="97" fillId="0" borderId="0" applyFont="0" applyFill="0" applyBorder="0" applyAlignment="0" applyProtection="0"/>
    <xf numFmtId="227" fontId="12" fillId="0" borderId="0" applyFont="0" applyFill="0" applyBorder="0" applyAlignment="0" applyProtection="0"/>
    <xf numFmtId="219"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219" fontId="93" fillId="0" borderId="0" applyFont="0" applyFill="0" applyBorder="0" applyAlignment="0" applyProtection="0"/>
    <xf numFmtId="41" fontId="93" fillId="0" borderId="0" applyFont="0" applyFill="0" applyBorder="0" applyAlignment="0" applyProtection="0"/>
    <xf numFmtId="219" fontId="93" fillId="0" borderId="0" applyFont="0" applyFill="0" applyBorder="0" applyAlignment="0" applyProtection="0"/>
    <xf numFmtId="41" fontId="93" fillId="0" borderId="0" applyFont="0" applyFill="0" applyBorder="0" applyAlignment="0" applyProtection="0"/>
    <xf numFmtId="219" fontId="93" fillId="0" borderId="0" applyFont="0" applyFill="0" applyBorder="0" applyAlignment="0" applyProtection="0"/>
    <xf numFmtId="178" fontId="77"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78" fontId="77" fillId="0" borderId="0" applyFont="0" applyFill="0" applyBorder="0" applyAlignment="0" applyProtection="0"/>
    <xf numFmtId="178" fontId="77" fillId="0" borderId="0" applyFont="0" applyFill="0" applyBorder="0" applyAlignment="0" applyProtection="0"/>
    <xf numFmtId="193" fontId="93"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218" fontId="93" fillId="0" borderId="0" applyFont="0" applyFill="0" applyBorder="0" applyAlignment="0" applyProtection="0"/>
    <xf numFmtId="219" fontId="93" fillId="0" borderId="0" applyFont="0" applyFill="0" applyBorder="0" applyAlignment="0" applyProtection="0"/>
    <xf numFmtId="193" fontId="93" fillId="0" borderId="0" applyFont="0" applyFill="0" applyBorder="0" applyAlignment="0" applyProtection="0"/>
    <xf numFmtId="219" fontId="93"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193" fontId="93" fillId="0" borderId="0" applyFont="0" applyFill="0" applyBorder="0" applyAlignment="0" applyProtection="0"/>
    <xf numFmtId="218" fontId="93" fillId="0" borderId="0" applyFont="0" applyFill="0" applyBorder="0" applyAlignment="0" applyProtection="0"/>
    <xf numFmtId="220" fontId="93" fillId="0" borderId="0" applyFont="0" applyFill="0" applyBorder="0" applyAlignment="0" applyProtection="0"/>
    <xf numFmtId="41" fontId="93" fillId="0" borderId="0" applyFont="0" applyFill="0" applyBorder="0" applyAlignment="0" applyProtection="0"/>
    <xf numFmtId="193" fontId="81" fillId="0" borderId="0" applyFont="0" applyFill="0" applyBorder="0" applyAlignment="0" applyProtection="0"/>
    <xf numFmtId="41" fontId="93" fillId="0" borderId="0" applyFont="0" applyFill="0" applyBorder="0" applyAlignment="0" applyProtection="0"/>
    <xf numFmtId="193" fontId="81" fillId="0" borderId="0" applyFont="0" applyFill="0" applyBorder="0" applyAlignment="0" applyProtection="0"/>
    <xf numFmtId="219" fontId="93" fillId="0" borderId="0" applyFont="0" applyFill="0" applyBorder="0" applyAlignment="0" applyProtection="0"/>
    <xf numFmtId="219" fontId="93" fillId="0" borderId="0" applyFont="0" applyFill="0" applyBorder="0" applyAlignment="0" applyProtection="0"/>
    <xf numFmtId="218" fontId="93" fillId="0" borderId="0" applyFont="0" applyFill="0" applyBorder="0" applyAlignment="0" applyProtection="0"/>
    <xf numFmtId="181" fontId="93" fillId="0" borderId="0" applyFont="0" applyFill="0" applyBorder="0" applyAlignment="0" applyProtection="0"/>
    <xf numFmtId="219" fontId="93" fillId="0" borderId="0" applyFont="0" applyFill="0" applyBorder="0" applyAlignment="0" applyProtection="0"/>
    <xf numFmtId="221" fontId="93" fillId="0" borderId="0" applyFont="0" applyFill="0" applyBorder="0" applyAlignment="0" applyProtection="0"/>
    <xf numFmtId="222" fontId="93" fillId="0" borderId="0" applyFont="0" applyFill="0" applyBorder="0" applyAlignment="0" applyProtection="0"/>
    <xf numFmtId="41" fontId="93" fillId="0" borderId="0" applyFont="0" applyFill="0" applyBorder="0" applyAlignment="0" applyProtection="0"/>
    <xf numFmtId="221" fontId="93" fillId="0" borderId="0" applyFont="0" applyFill="0" applyBorder="0" applyAlignment="0" applyProtection="0"/>
    <xf numFmtId="218" fontId="93" fillId="0" borderId="0" applyFont="0" applyFill="0" applyBorder="0" applyAlignment="0" applyProtection="0"/>
    <xf numFmtId="193" fontId="93" fillId="0" borderId="0" applyFont="0" applyFill="0" applyBorder="0" applyAlignment="0" applyProtection="0"/>
    <xf numFmtId="193" fontId="93" fillId="0" borderId="0" applyFont="0" applyFill="0" applyBorder="0" applyAlignment="0" applyProtection="0"/>
    <xf numFmtId="41" fontId="93" fillId="0" borderId="0" applyFont="0" applyFill="0" applyBorder="0" applyAlignment="0" applyProtection="0"/>
    <xf numFmtId="219" fontId="93" fillId="0" borderId="0" applyFont="0" applyFill="0" applyBorder="0" applyAlignment="0" applyProtection="0"/>
    <xf numFmtId="41" fontId="93" fillId="0" borderId="0" applyFont="0" applyFill="0" applyBorder="0" applyAlignment="0" applyProtection="0"/>
    <xf numFmtId="193" fontId="93" fillId="0" borderId="0" applyFont="0" applyFill="0" applyBorder="0" applyAlignment="0" applyProtection="0"/>
    <xf numFmtId="219" fontId="93" fillId="0" borderId="0" applyFont="0" applyFill="0" applyBorder="0" applyAlignment="0" applyProtection="0"/>
    <xf numFmtId="219" fontId="93" fillId="0" borderId="0" applyFont="0" applyFill="0" applyBorder="0" applyAlignment="0" applyProtection="0"/>
    <xf numFmtId="14" fontId="203" fillId="0" borderId="0"/>
    <xf numFmtId="0" fontId="204" fillId="0" borderId="0"/>
    <xf numFmtId="0" fontId="177" fillId="0" borderId="0"/>
    <xf numFmtId="40" fontId="205" fillId="0" borderId="0" applyBorder="0">
      <alignment horizontal="right"/>
    </xf>
    <xf numFmtId="0" fontId="206" fillId="0" borderId="0"/>
    <xf numFmtId="278" fontId="12" fillId="0" borderId="27">
      <alignment horizontal="right" vertical="center"/>
    </xf>
    <xf numFmtId="278" fontId="12" fillId="0" borderId="27">
      <alignment horizontal="right" vertical="center"/>
    </xf>
    <xf numFmtId="190" fontId="207" fillId="0" borderId="27">
      <alignment horizontal="right" vertical="center"/>
    </xf>
    <xf numFmtId="208" fontId="116"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9" fontId="12" fillId="0" borderId="46">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78" fontId="12" fillId="0" borderId="27">
      <alignment horizontal="right" vertical="center"/>
    </xf>
    <xf numFmtId="279" fontId="12" fillId="0" borderId="46">
      <alignment horizontal="right" vertical="center"/>
    </xf>
    <xf numFmtId="191" fontId="84" fillId="0" borderId="27">
      <alignment horizontal="right" vertical="center"/>
    </xf>
    <xf numFmtId="208" fontId="116" fillId="0" borderId="27">
      <alignment horizontal="right" vertical="center"/>
    </xf>
    <xf numFmtId="208" fontId="116" fillId="0" borderId="27">
      <alignment horizontal="right" vertical="center"/>
    </xf>
    <xf numFmtId="191" fontId="84" fillId="0" borderId="27">
      <alignment horizontal="right" vertical="center"/>
    </xf>
    <xf numFmtId="210" fontId="82" fillId="0" borderId="27">
      <alignment horizontal="right" vertical="center"/>
    </xf>
    <xf numFmtId="280" fontId="82" fillId="0" borderId="27">
      <alignment horizontal="right" vertical="center"/>
    </xf>
    <xf numFmtId="281" fontId="93" fillId="0" borderId="27">
      <alignment horizontal="right" vertical="center"/>
    </xf>
    <xf numFmtId="282" fontId="82" fillId="0" borderId="27">
      <alignment horizontal="right" vertical="center"/>
    </xf>
    <xf numFmtId="282" fontId="82" fillId="0" borderId="27">
      <alignment horizontal="right" vertical="center"/>
    </xf>
    <xf numFmtId="280" fontId="82" fillId="0" borderId="27">
      <alignment horizontal="right" vertical="center"/>
    </xf>
    <xf numFmtId="191" fontId="84" fillId="0" borderId="27">
      <alignment horizontal="right" vertical="center"/>
    </xf>
    <xf numFmtId="210" fontId="82" fillId="0" borderId="27">
      <alignment horizontal="right" vertical="center"/>
    </xf>
    <xf numFmtId="191" fontId="84" fillId="0" borderId="27">
      <alignment horizontal="right" vertical="center"/>
    </xf>
    <xf numFmtId="208" fontId="116" fillId="0" borderId="27">
      <alignment horizontal="right" vertical="center"/>
    </xf>
    <xf numFmtId="208" fontId="116" fillId="0" borderId="27">
      <alignment horizontal="right" vertical="center"/>
    </xf>
    <xf numFmtId="283" fontId="81" fillId="0" borderId="27">
      <alignment horizontal="right" vertical="center"/>
    </xf>
    <xf numFmtId="191" fontId="84" fillId="0" borderId="27">
      <alignment horizontal="right" vertical="center"/>
    </xf>
    <xf numFmtId="279" fontId="12" fillId="0" borderId="46">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9" fontId="12" fillId="0" borderId="46">
      <alignment horizontal="right" vertical="center"/>
    </xf>
    <xf numFmtId="280" fontId="82" fillId="0" borderId="27">
      <alignment horizontal="right" vertical="center"/>
    </xf>
    <xf numFmtId="281" fontId="93" fillId="0" borderId="27">
      <alignment horizontal="right" vertical="center"/>
    </xf>
    <xf numFmtId="280" fontId="82" fillId="0" borderId="27">
      <alignment horizontal="right" vertical="center"/>
    </xf>
    <xf numFmtId="282" fontId="8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80" fontId="82" fillId="0" borderId="27">
      <alignment horizontal="right" vertical="center"/>
    </xf>
    <xf numFmtId="284" fontId="208" fillId="48" borderId="47" applyFont="0" applyFill="0" applyBorder="0"/>
    <xf numFmtId="280" fontId="82" fillId="0" borderId="27">
      <alignment horizontal="right" vertical="center"/>
    </xf>
    <xf numFmtId="279" fontId="12" fillId="0" borderId="46">
      <alignment horizontal="right" vertical="center"/>
    </xf>
    <xf numFmtId="278" fontId="12" fillId="0" borderId="27">
      <alignment horizontal="right" vertical="center"/>
    </xf>
    <xf numFmtId="278" fontId="12" fillId="0" borderId="27">
      <alignment horizontal="right" vertical="center"/>
    </xf>
    <xf numFmtId="224" fontId="12" fillId="0" borderId="27">
      <alignment horizontal="right" vertical="center"/>
    </xf>
    <xf numFmtId="284" fontId="208" fillId="48" borderId="47" applyFont="0" applyFill="0" applyBorder="0"/>
    <xf numFmtId="285" fontId="11"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24" fontId="12" fillId="0" borderId="27">
      <alignment horizontal="right" vertical="center"/>
    </xf>
    <xf numFmtId="210" fontId="82" fillId="0" borderId="27">
      <alignment horizontal="right" vertical="center"/>
    </xf>
    <xf numFmtId="279" fontId="12" fillId="0" borderId="46">
      <alignment horizontal="right" vertical="center"/>
    </xf>
    <xf numFmtId="280" fontId="82" fillId="0" borderId="27">
      <alignment horizontal="right" vertical="center"/>
    </xf>
    <xf numFmtId="281" fontId="93" fillId="0" borderId="27">
      <alignment horizontal="right" vertical="center"/>
    </xf>
    <xf numFmtId="280" fontId="82" fillId="0" borderId="27">
      <alignment horizontal="right" vertical="center"/>
    </xf>
    <xf numFmtId="278" fontId="12" fillId="0" borderId="27">
      <alignment horizontal="right" vertical="center"/>
    </xf>
    <xf numFmtId="210" fontId="82" fillId="0" borderId="27">
      <alignment horizontal="right" vertical="center"/>
    </xf>
    <xf numFmtId="210" fontId="82" fillId="0" borderId="27">
      <alignment horizontal="right" vertical="center"/>
    </xf>
    <xf numFmtId="286" fontId="81" fillId="0" borderId="27">
      <alignment horizontal="right" vertical="center"/>
    </xf>
    <xf numFmtId="279" fontId="12" fillId="0" borderId="46">
      <alignment horizontal="right" vertical="center"/>
    </xf>
    <xf numFmtId="287" fontId="82"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80" fontId="82" fillId="0" borderId="27">
      <alignment horizontal="right" vertical="center"/>
    </xf>
    <xf numFmtId="282" fontId="82" fillId="0" borderId="27">
      <alignment horizontal="right" vertical="center"/>
    </xf>
    <xf numFmtId="212" fontId="82"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84" fontId="208" fillId="48" borderId="47" applyFont="0" applyFill="0" applyBorder="0"/>
    <xf numFmtId="280" fontId="8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80" fontId="82"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88" fontId="116" fillId="0" borderId="27">
      <alignment horizontal="right" vertical="center"/>
    </xf>
    <xf numFmtId="280" fontId="82" fillId="0" borderId="27">
      <alignment horizontal="right" vertical="center"/>
    </xf>
    <xf numFmtId="284" fontId="208" fillId="48" borderId="47" applyFont="0" applyFill="0" applyBorder="0"/>
    <xf numFmtId="284" fontId="208" fillId="48" borderId="47" applyFont="0" applyFill="0" applyBorder="0"/>
    <xf numFmtId="211" fontId="12" fillId="0" borderId="27">
      <alignment horizontal="right" vertical="center"/>
    </xf>
    <xf numFmtId="191" fontId="84" fillId="0" borderId="27">
      <alignment horizontal="right" vertical="center"/>
    </xf>
    <xf numFmtId="208" fontId="116" fillId="0" borderId="27">
      <alignment horizontal="right" vertical="center"/>
    </xf>
    <xf numFmtId="280" fontId="82" fillId="0" borderId="27">
      <alignment horizontal="right" vertical="center"/>
    </xf>
    <xf numFmtId="278" fontId="12" fillId="0" borderId="27">
      <alignment horizontal="right" vertical="center"/>
    </xf>
    <xf numFmtId="278" fontId="12"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78" fontId="12" fillId="0" borderId="27">
      <alignment horizontal="right" vertical="center"/>
    </xf>
    <xf numFmtId="284" fontId="208" fillId="48" borderId="47" applyFont="0" applyFill="0" applyBorder="0"/>
    <xf numFmtId="268" fontId="82" fillId="0" borderId="27">
      <alignment horizontal="right" vertical="center"/>
    </xf>
    <xf numFmtId="268" fontId="82" fillId="0" borderId="27">
      <alignment horizontal="right" vertical="center"/>
    </xf>
    <xf numFmtId="268" fontId="82" fillId="0" borderId="27">
      <alignment horizontal="right" vertical="center"/>
    </xf>
    <xf numFmtId="268" fontId="82" fillId="0" borderId="27">
      <alignment horizontal="right" vertical="center"/>
    </xf>
    <xf numFmtId="278" fontId="12" fillId="0" borderId="27">
      <alignment horizontal="right" vertical="center"/>
    </xf>
    <xf numFmtId="268" fontId="82" fillId="0" borderId="27">
      <alignment horizontal="right" vertical="center"/>
    </xf>
    <xf numFmtId="289" fontId="82" fillId="0" borderId="46">
      <alignment horizontal="right" vertical="center"/>
    </xf>
    <xf numFmtId="289" fontId="82" fillId="0" borderId="46">
      <alignment horizontal="right" vertical="center"/>
    </xf>
    <xf numFmtId="289" fontId="82" fillId="0" borderId="46">
      <alignment horizontal="right" vertical="center"/>
    </xf>
    <xf numFmtId="289" fontId="82" fillId="0" borderId="46">
      <alignment horizontal="right" vertical="center"/>
    </xf>
    <xf numFmtId="289" fontId="82" fillId="0" borderId="46">
      <alignment horizontal="right" vertical="center"/>
    </xf>
    <xf numFmtId="190" fontId="207" fillId="0" borderId="27">
      <alignment horizontal="right" vertical="center"/>
    </xf>
    <xf numFmtId="278" fontId="12" fillId="0" borderId="27">
      <alignment horizontal="right" vertical="center"/>
    </xf>
    <xf numFmtId="212" fontId="82" fillId="0" borderId="27">
      <alignment horizontal="right" vertical="center"/>
    </xf>
    <xf numFmtId="191" fontId="84"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191" fontId="84" fillId="0" borderId="27">
      <alignment horizontal="right" vertical="center"/>
    </xf>
    <xf numFmtId="278" fontId="12" fillId="0" borderId="27">
      <alignment horizontal="right" vertical="center"/>
    </xf>
    <xf numFmtId="280" fontId="82" fillId="0" borderId="27">
      <alignment horizontal="right" vertical="center"/>
    </xf>
    <xf numFmtId="278" fontId="12" fillId="0" borderId="27">
      <alignment horizontal="right" vertical="center"/>
    </xf>
    <xf numFmtId="279" fontId="12" fillId="0" borderId="46">
      <alignment horizontal="right" vertical="center"/>
    </xf>
    <xf numFmtId="279" fontId="12" fillId="0" borderId="46">
      <alignment horizontal="right" vertical="center"/>
    </xf>
    <xf numFmtId="279" fontId="12" fillId="0" borderId="46">
      <alignment horizontal="right" vertical="center"/>
    </xf>
    <xf numFmtId="279" fontId="12" fillId="0" borderId="46">
      <alignment horizontal="right" vertical="center"/>
    </xf>
    <xf numFmtId="279" fontId="12" fillId="0" borderId="46">
      <alignment horizontal="right" vertical="center"/>
    </xf>
    <xf numFmtId="278" fontId="12" fillId="0" borderId="27">
      <alignment horizontal="right" vertical="center"/>
    </xf>
    <xf numFmtId="211" fontId="12" fillId="0" borderId="27">
      <alignment horizontal="right" vertical="center"/>
    </xf>
    <xf numFmtId="290" fontId="209" fillId="0" borderId="27">
      <alignment horizontal="right" vertical="center"/>
    </xf>
    <xf numFmtId="49" fontId="76" fillId="0" borderId="0" applyFill="0" applyBorder="0" applyProtection="0">
      <alignment horizontal="center" vertical="center" wrapText="1" shrinkToFit="1"/>
    </xf>
    <xf numFmtId="49" fontId="95" fillId="0" borderId="0" applyFill="0" applyBorder="0" applyAlignment="0"/>
    <xf numFmtId="291" fontId="11" fillId="0" borderId="0" applyFill="0" applyBorder="0" applyAlignment="0"/>
    <xf numFmtId="292" fontId="11" fillId="0" borderId="0" applyFill="0" applyBorder="0" applyAlignment="0"/>
    <xf numFmtId="49" fontId="76" fillId="0" borderId="0" applyFill="0" applyBorder="0" applyProtection="0">
      <alignment horizontal="center" vertical="center" wrapText="1" shrinkToFit="1"/>
    </xf>
    <xf numFmtId="194" fontId="12" fillId="0" borderId="27">
      <alignment horizontal="center"/>
    </xf>
    <xf numFmtId="293" fontId="210" fillId="0" borderId="0" applyNumberFormat="0" applyFont="0" applyFill="0" applyBorder="0" applyAlignment="0">
      <alignment horizontal="centerContinuous"/>
    </xf>
    <xf numFmtId="265" fontId="211" fillId="0" borderId="0">
      <alignment horizontal="center"/>
      <protection locked="0"/>
    </xf>
    <xf numFmtId="0" fontId="82" fillId="0" borderId="48"/>
    <xf numFmtId="0" fontId="12" fillId="0" borderId="0" applyNumberFormat="0" applyFill="0" applyBorder="0" applyAlignment="0" applyProtection="0"/>
    <xf numFmtId="0" fontId="11" fillId="0" borderId="0" applyNumberFormat="0" applyFill="0" applyBorder="0" applyAlignment="0" applyProtection="0"/>
    <xf numFmtId="0" fontId="186" fillId="0" borderId="0" applyNumberFormat="0" applyFill="0" applyBorder="0" applyAlignment="0" applyProtection="0"/>
    <xf numFmtId="0" fontId="77" fillId="0" borderId="10" applyNumberFormat="0" applyBorder="0" applyAlignment="0"/>
    <xf numFmtId="0" fontId="212" fillId="0" borderId="17" applyNumberFormat="0" applyBorder="0" applyAlignment="0">
      <alignment horizontal="center"/>
    </xf>
    <xf numFmtId="3" fontId="213" fillId="0" borderId="13" applyNumberFormat="0" applyBorder="0" applyAlignment="0"/>
    <xf numFmtId="0" fontId="214" fillId="0" borderId="10">
      <alignment horizontal="center" vertical="center" wrapText="1"/>
    </xf>
    <xf numFmtId="0" fontId="24" fillId="0" borderId="0" applyNumberFormat="0" applyFill="0" applyBorder="0" applyAlignment="0" applyProtection="0"/>
    <xf numFmtId="40" fontId="158" fillId="0" borderId="0"/>
    <xf numFmtId="0" fontId="68" fillId="20" borderId="22" applyNumberFormat="0" applyAlignment="0" applyProtection="0"/>
    <xf numFmtId="3" fontId="215" fillId="0" borderId="0" applyNumberFormat="0" applyFill="0" applyBorder="0" applyAlignment="0" applyProtection="0">
      <alignment horizontal="center" wrapText="1"/>
    </xf>
    <xf numFmtId="0" fontId="216" fillId="0" borderId="26" applyBorder="0" applyAlignment="0">
      <alignment horizontal="center" vertical="center"/>
    </xf>
    <xf numFmtId="0" fontId="217" fillId="0" borderId="0" applyNumberFormat="0" applyFill="0" applyBorder="0" applyAlignment="0" applyProtection="0">
      <alignment horizontal="centerContinuous"/>
    </xf>
    <xf numFmtId="0" fontId="159" fillId="0" borderId="49" applyNumberFormat="0" applyFill="0" applyBorder="0" applyAlignment="0" applyProtection="0">
      <alignment horizontal="center" vertical="center" wrapText="1"/>
    </xf>
    <xf numFmtId="0" fontId="24" fillId="0" borderId="0" applyNumberFormat="0" applyFill="0" applyBorder="0" applyAlignment="0" applyProtection="0"/>
    <xf numFmtId="0" fontId="218" fillId="0" borderId="50" applyNumberFormat="0" applyFill="0" applyAlignment="0" applyProtection="0"/>
    <xf numFmtId="0" fontId="219" fillId="0" borderId="51" applyNumberFormat="0" applyBorder="0" applyAlignment="0">
      <alignment vertical="center"/>
    </xf>
    <xf numFmtId="0" fontId="71" fillId="4" borderId="0" applyNumberFormat="0" applyBorder="0" applyAlignment="0" applyProtection="0"/>
    <xf numFmtId="0" fontId="11" fillId="0" borderId="9" applyNumberFormat="0" applyFont="0" applyFill="0" applyAlignment="0" applyProtection="0"/>
    <xf numFmtId="0" fontId="218" fillId="0" borderId="50" applyNumberFormat="0" applyFill="0" applyAlignment="0" applyProtection="0"/>
    <xf numFmtId="0" fontId="178" fillId="0" borderId="52" applyNumberFormat="0" applyAlignment="0">
      <alignment horizontal="center"/>
    </xf>
    <xf numFmtId="0" fontId="75" fillId="22" borderId="0" applyNumberFormat="0" applyBorder="0" applyAlignment="0" applyProtection="0"/>
    <xf numFmtId="0" fontId="220" fillId="0" borderId="53">
      <alignment horizontal="center"/>
    </xf>
    <xf numFmtId="3" fontId="221" fillId="0" borderId="0" applyFill="0">
      <alignment vertical="center"/>
    </xf>
    <xf numFmtId="164" fontId="11" fillId="0" borderId="0" applyFont="0" applyFill="0" applyBorder="0" applyAlignment="0" applyProtection="0"/>
    <xf numFmtId="201" fontId="11" fillId="0" borderId="0" applyFont="0" applyFill="0" applyBorder="0" applyAlignment="0" applyProtection="0"/>
    <xf numFmtId="178" fontId="222" fillId="0" borderId="54" applyNumberFormat="0" applyFont="0" applyAlignment="0">
      <alignment horizontal="centerContinuous"/>
    </xf>
    <xf numFmtId="257" fontId="168" fillId="0" borderId="0" applyFont="0" applyFill="0" applyBorder="0" applyAlignment="0" applyProtection="0"/>
    <xf numFmtId="294" fontId="82" fillId="0" borderId="0" applyFont="0" applyFill="0" applyBorder="0" applyAlignment="0" applyProtection="0"/>
    <xf numFmtId="295" fontId="82" fillId="0" borderId="0" applyFont="0" applyFill="0" applyBorder="0" applyAlignment="0" applyProtection="0"/>
    <xf numFmtId="0" fontId="79" fillId="0" borderId="0" applyNumberFormat="0" applyFill="0" applyBorder="0" applyAlignment="0" applyProtection="0"/>
    <xf numFmtId="0" fontId="70" fillId="0" borderId="0" applyNumberFormat="0" applyFill="0" applyBorder="0" applyAlignment="0" applyProtection="0"/>
    <xf numFmtId="0" fontId="15" fillId="0" borderId="55">
      <alignment horizontal="center"/>
    </xf>
    <xf numFmtId="292" fontId="12" fillId="0" borderId="0"/>
    <xf numFmtId="211" fontId="12" fillId="0" borderId="15"/>
    <xf numFmtId="0" fontId="223" fillId="0" borderId="0"/>
    <xf numFmtId="0" fontId="96" fillId="0" borderId="0"/>
    <xf numFmtId="0" fontId="224" fillId="0" borderId="0"/>
    <xf numFmtId="3" fontId="12" fillId="0" borderId="0" applyNumberFormat="0" applyBorder="0" applyAlignment="0" applyProtection="0">
      <alignment horizontal="centerContinuous"/>
      <protection locked="0"/>
    </xf>
    <xf numFmtId="3" fontId="225" fillId="0" borderId="0">
      <protection locked="0"/>
    </xf>
    <xf numFmtId="0" fontId="96" fillId="0" borderId="0"/>
    <xf numFmtId="0" fontId="226" fillId="0" borderId="56" applyFill="0" applyBorder="0" applyAlignment="0">
      <alignment horizontal="center"/>
    </xf>
    <xf numFmtId="224" fontId="227" fillId="69" borderId="26">
      <alignment vertical="top"/>
    </xf>
    <xf numFmtId="0" fontId="228" fillId="70" borderId="15">
      <alignment horizontal="left" vertical="center"/>
    </xf>
    <xf numFmtId="208" fontId="229" fillId="47" borderId="26"/>
    <xf numFmtId="224" fontId="165" fillId="0" borderId="26">
      <alignment horizontal="left" vertical="top"/>
    </xf>
    <xf numFmtId="0" fontId="230" fillId="71" borderId="0">
      <alignment horizontal="left" vertical="center"/>
    </xf>
    <xf numFmtId="224" fontId="84" fillId="0" borderId="18">
      <alignment horizontal="left" vertical="top"/>
    </xf>
    <xf numFmtId="0" fontId="231" fillId="0" borderId="18">
      <alignment horizontal="left" vertical="center"/>
    </xf>
    <xf numFmtId="0" fontId="11" fillId="0" borderId="0" applyFont="0" applyFill="0" applyBorder="0" applyAlignment="0" applyProtection="0"/>
    <xf numFmtId="0" fontId="11" fillId="0" borderId="0" applyFont="0" applyFill="0" applyBorder="0" applyAlignment="0" applyProtection="0"/>
    <xf numFmtId="296" fontId="11" fillId="0" borderId="0" applyFont="0" applyFill="0" applyBorder="0" applyAlignment="0" applyProtection="0"/>
    <xf numFmtId="297" fontId="11" fillId="0" borderId="0" applyFont="0" applyFill="0" applyBorder="0" applyAlignment="0" applyProtection="0"/>
    <xf numFmtId="182" fontId="143" fillId="0" borderId="0" applyFont="0" applyFill="0" applyBorder="0" applyAlignment="0" applyProtection="0"/>
    <xf numFmtId="183" fontId="143" fillId="0" borderId="0" applyFont="0" applyFill="0" applyBorder="0" applyAlignment="0" applyProtection="0"/>
    <xf numFmtId="0" fontId="232" fillId="0" borderId="0" applyNumberFormat="0" applyFill="0" applyBorder="0" applyAlignment="0" applyProtection="0"/>
    <xf numFmtId="0" fontId="233" fillId="0" borderId="0" applyNumberFormat="0" applyFont="0" applyFill="0" applyBorder="0" applyProtection="0">
      <alignment horizontal="center" vertical="center" wrapText="1"/>
    </xf>
    <xf numFmtId="0" fontId="11" fillId="0" borderId="0" applyFont="0" applyFill="0" applyBorder="0" applyAlignment="0" applyProtection="0"/>
    <xf numFmtId="0" fontId="11" fillId="0" borderId="0" applyFont="0" applyFill="0" applyBorder="0" applyAlignment="0" applyProtection="0"/>
    <xf numFmtId="0" fontId="67" fillId="3" borderId="0" applyNumberFormat="0" applyBorder="0" applyAlignment="0" applyProtection="0"/>
    <xf numFmtId="0" fontId="234" fillId="0" borderId="0" applyNumberFormat="0" applyFill="0" applyBorder="0" applyAlignment="0" applyProtection="0"/>
    <xf numFmtId="0" fontId="116" fillId="0" borderId="57" applyFont="0" applyBorder="0" applyAlignment="0">
      <alignment horizontal="center"/>
    </xf>
    <xf numFmtId="164" fontId="82" fillId="0" borderId="0" applyFont="0" applyFill="0" applyBorder="0" applyAlignment="0" applyProtection="0"/>
    <xf numFmtId="190" fontId="89" fillId="0" borderId="0" applyFont="0" applyFill="0" applyBorder="0" applyAlignment="0" applyProtection="0"/>
    <xf numFmtId="191" fontId="89" fillId="0" borderId="0" applyFont="0" applyFill="0" applyBorder="0" applyAlignment="0" applyProtection="0"/>
    <xf numFmtId="0" fontId="89" fillId="0" borderId="0"/>
    <xf numFmtId="9" fontId="235" fillId="0" borderId="0" applyBorder="0" applyAlignment="0" applyProtection="0"/>
    <xf numFmtId="0" fontId="236" fillId="0" borderId="3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29" fillId="0" borderId="0" applyFont="0" applyFill="0" applyBorder="0" applyAlignment="0" applyProtection="0"/>
    <xf numFmtId="0" fontId="29"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0" fontId="29" fillId="0" borderId="0"/>
    <xf numFmtId="0" fontId="237" fillId="0" borderId="0"/>
    <xf numFmtId="0" fontId="20" fillId="0" borderId="0"/>
    <xf numFmtId="164" fontId="238" fillId="0" borderId="0" applyFont="0" applyFill="0" applyBorder="0" applyAlignment="0" applyProtection="0"/>
    <xf numFmtId="165" fontId="238" fillId="0" borderId="0" applyFont="0" applyFill="0" applyBorder="0" applyAlignment="0" applyProtection="0"/>
    <xf numFmtId="298" fontId="96" fillId="0" borderId="0" applyFont="0" applyFill="0" applyBorder="0" applyAlignment="0" applyProtection="0"/>
    <xf numFmtId="276" fontId="96" fillId="0" borderId="0" applyFont="0" applyFill="0" applyBorder="0" applyAlignment="0" applyProtection="0"/>
    <xf numFmtId="0" fontId="11" fillId="0" borderId="0"/>
    <xf numFmtId="190" fontId="238" fillId="0" borderId="0" applyFont="0" applyFill="0" applyBorder="0" applyAlignment="0" applyProtection="0"/>
    <xf numFmtId="0" fontId="11" fillId="0" borderId="0"/>
    <xf numFmtId="191" fontId="238" fillId="0" borderId="0" applyFont="0" applyFill="0" applyBorder="0" applyAlignment="0" applyProtection="0"/>
    <xf numFmtId="187" fontId="11" fillId="0" borderId="0" applyFont="0" applyFill="0" applyBorder="0" applyAlignment="0" applyProtection="0"/>
    <xf numFmtId="168" fontId="96" fillId="0" borderId="0" applyFont="0" applyFill="0" applyBorder="0" applyAlignment="0" applyProtection="0"/>
    <xf numFmtId="165" fontId="11" fillId="0" borderId="0" applyFont="0" applyFill="0" applyBorder="0" applyAlignment="0" applyProtection="0"/>
    <xf numFmtId="165" fontId="64" fillId="0" borderId="0" applyFont="0" applyFill="0" applyBorder="0" applyAlignment="0" applyProtection="0"/>
    <xf numFmtId="176" fontId="11" fillId="0" borderId="0" applyFill="0" applyBorder="0" applyAlignment="0" applyProtection="0"/>
    <xf numFmtId="0" fontId="56" fillId="0" borderId="0"/>
    <xf numFmtId="185" fontId="11" fillId="0" borderId="0" applyFont="0" applyFill="0" applyBorder="0" applyAlignment="0" applyProtection="0"/>
    <xf numFmtId="165" fontId="64" fillId="0" borderId="0" applyFont="0" applyFill="0" applyBorder="0" applyAlignment="0" applyProtection="0"/>
    <xf numFmtId="0" fontId="64" fillId="0" borderId="0"/>
    <xf numFmtId="0" fontId="56" fillId="0" borderId="0"/>
    <xf numFmtId="0" fontId="56" fillId="0" borderId="0"/>
    <xf numFmtId="0" fontId="56" fillId="0" borderId="0"/>
    <xf numFmtId="165" fontId="64" fillId="0" borderId="0" applyFont="0" applyFill="0" applyBorder="0" applyAlignment="0" applyProtection="0"/>
    <xf numFmtId="0" fontId="64" fillId="0" borderId="0"/>
    <xf numFmtId="165" fontId="11" fillId="0" borderId="0" applyFont="0" applyFill="0" applyBorder="0" applyAlignment="0" applyProtection="0"/>
    <xf numFmtId="0" fontId="56" fillId="0" borderId="0"/>
    <xf numFmtId="0" fontId="56" fillId="0" borderId="0"/>
    <xf numFmtId="0" fontId="56" fillId="0" borderId="0"/>
    <xf numFmtId="165" fontId="64" fillId="0" borderId="0" applyFont="0" applyFill="0" applyBorder="0" applyAlignment="0" applyProtection="0"/>
    <xf numFmtId="0" fontId="64" fillId="0" borderId="0"/>
    <xf numFmtId="176" fontId="11" fillId="0" borderId="0" applyFill="0" applyBorder="0" applyAlignment="0" applyProtection="0"/>
    <xf numFmtId="0" fontId="56" fillId="0" borderId="0"/>
    <xf numFmtId="165" fontId="56" fillId="0" borderId="0" applyFont="0" applyFill="0" applyBorder="0" applyAlignment="0" applyProtection="0"/>
    <xf numFmtId="0" fontId="11" fillId="0" borderId="0"/>
    <xf numFmtId="165" fontId="56" fillId="0" borderId="0" applyFont="0" applyFill="0" applyBorder="0" applyAlignment="0" applyProtection="0"/>
    <xf numFmtId="43" fontId="56" fillId="0" borderId="0" applyFont="0" applyFill="0" applyBorder="0" applyAlignment="0" applyProtection="0"/>
    <xf numFmtId="0" fontId="56" fillId="0" borderId="0"/>
    <xf numFmtId="3" fontId="83" fillId="0" borderId="15"/>
    <xf numFmtId="3" fontId="83" fillId="0" borderId="15"/>
    <xf numFmtId="178" fontId="22" fillId="0" borderId="29" applyFont="0" applyBorder="0"/>
    <xf numFmtId="178" fontId="22" fillId="0" borderId="29" applyFont="0" applyBorder="0"/>
    <xf numFmtId="0" fontId="11" fillId="0" borderId="0" applyNumberFormat="0" applyFill="0" applyBorder="0" applyAlignment="0" applyProtection="0"/>
    <xf numFmtId="168" fontId="96" fillId="0" borderId="0" applyFont="0" applyFill="0" applyBorder="0" applyAlignment="0" applyProtection="0"/>
    <xf numFmtId="168" fontId="96" fillId="0" borderId="0" applyFont="0" applyFill="0" applyBorder="0" applyAlignment="0" applyProtection="0"/>
    <xf numFmtId="168" fontId="96" fillId="0" borderId="0" applyFont="0" applyFill="0" applyBorder="0" applyAlignment="0" applyProtection="0"/>
    <xf numFmtId="168" fontId="96" fillId="0" borderId="0" applyFont="0" applyFill="0" applyBorder="0" applyAlignment="0" applyProtection="0"/>
    <xf numFmtId="168" fontId="96" fillId="0" borderId="0" applyFont="0" applyFill="0" applyBorder="0" applyAlignment="0" applyProtection="0"/>
    <xf numFmtId="168" fontId="96" fillId="0" borderId="0" applyFont="0" applyFill="0" applyBorder="0" applyAlignment="0" applyProtection="0"/>
    <xf numFmtId="1" fontId="102" fillId="0" borderId="15" applyBorder="0" applyAlignment="0">
      <alignment horizontal="center"/>
    </xf>
    <xf numFmtId="1" fontId="102" fillId="0" borderId="15" applyBorder="0" applyAlignment="0">
      <alignment horizontal="center"/>
    </xf>
    <xf numFmtId="3" fontId="83" fillId="0" borderId="15"/>
    <xf numFmtId="3" fontId="83" fillId="0" borderId="15"/>
    <xf numFmtId="3" fontId="83" fillId="0" borderId="15"/>
    <xf numFmtId="3" fontId="83" fillId="0" borderId="15"/>
    <xf numFmtId="0" fontId="103" fillId="0" borderId="10" applyFont="0" applyAlignment="0">
      <alignment horizontal="left"/>
    </xf>
    <xf numFmtId="0" fontId="103" fillId="0" borderId="10" applyFont="0" applyAlignment="0">
      <alignment horizontal="left"/>
    </xf>
    <xf numFmtId="0" fontId="76" fillId="0" borderId="31" applyAlignment="0"/>
    <xf numFmtId="0" fontId="76" fillId="0" borderId="31" applyAlignment="0"/>
    <xf numFmtId="0" fontId="76" fillId="0" borderId="31" applyAlignment="0"/>
    <xf numFmtId="0" fontId="76" fillId="0" borderId="31" applyAlignment="0"/>
    <xf numFmtId="0" fontId="76" fillId="0" borderId="31" applyAlignment="0"/>
    <xf numFmtId="0" fontId="76" fillId="0" borderId="31" applyAlignment="0"/>
    <xf numFmtId="0" fontId="76" fillId="0" borderId="31" applyAlignment="0"/>
    <xf numFmtId="0" fontId="76" fillId="0" borderId="31" applyAlignment="0"/>
    <xf numFmtId="0" fontId="76" fillId="0" borderId="31" applyAlignment="0"/>
    <xf numFmtId="0" fontId="76" fillId="0" borderId="31" applyAlignment="0"/>
    <xf numFmtId="0" fontId="76" fillId="0" borderId="31" applyAlignment="0"/>
    <xf numFmtId="0" fontId="76" fillId="0" borderId="32" applyFill="0" applyAlignment="0"/>
    <xf numFmtId="0" fontId="76" fillId="0" borderId="32" applyFill="0" applyAlignment="0"/>
    <xf numFmtId="0" fontId="76" fillId="0" borderId="31" applyAlignment="0"/>
    <xf numFmtId="0" fontId="76" fillId="0" borderId="31" applyAlignment="0"/>
    <xf numFmtId="0" fontId="76" fillId="0" borderId="31" applyAlignment="0"/>
    <xf numFmtId="0" fontId="76" fillId="0" borderId="31" applyAlignment="0"/>
    <xf numFmtId="0" fontId="76" fillId="0" borderId="31" applyAlignment="0"/>
    <xf numFmtId="0" fontId="76" fillId="0" borderId="31" applyAlignment="0"/>
    <xf numFmtId="0" fontId="76" fillId="0" borderId="31" applyAlignment="0"/>
    <xf numFmtId="0" fontId="76" fillId="0" borderId="31" applyAlignment="0"/>
    <xf numFmtId="0" fontId="82" fillId="0" borderId="32" applyAlignment="0"/>
    <xf numFmtId="0" fontId="82" fillId="0" borderId="32" applyAlignment="0"/>
    <xf numFmtId="0" fontId="82" fillId="0" borderId="32" applyAlignment="0"/>
    <xf numFmtId="0" fontId="82" fillId="0" borderId="32" applyAlignment="0"/>
    <xf numFmtId="0" fontId="82" fillId="0" borderId="32" applyAlignment="0"/>
    <xf numFmtId="0" fontId="82" fillId="0" borderId="32" applyAlignment="0"/>
    <xf numFmtId="0" fontId="76" fillId="0" borderId="31" applyAlignment="0"/>
    <xf numFmtId="0" fontId="76" fillId="0" borderId="31" applyAlignment="0"/>
    <xf numFmtId="0" fontId="76" fillId="0" borderId="31" applyAlignment="0"/>
    <xf numFmtId="0" fontId="107" fillId="0" borderId="15" applyNumberFormat="0" applyFont="0" applyBorder="0">
      <alignment horizontal="left" indent="2"/>
    </xf>
    <xf numFmtId="0" fontId="107" fillId="0" borderId="15" applyNumberFormat="0" applyFont="0" applyBorder="0">
      <alignment horizontal="left" indent="2"/>
    </xf>
    <xf numFmtId="0" fontId="82" fillId="0" borderId="31" applyNumberFormat="0" applyFill="0"/>
    <xf numFmtId="0" fontId="82" fillId="0" borderId="31" applyNumberFormat="0" applyFill="0"/>
    <xf numFmtId="0" fontId="82" fillId="0" borderId="31" applyNumberFormat="0" applyFill="0"/>
    <xf numFmtId="0" fontId="82" fillId="0" borderId="31" applyNumberFormat="0" applyFill="0"/>
    <xf numFmtId="0" fontId="82" fillId="0" borderId="31" applyNumberFormat="0" applyFill="0"/>
    <xf numFmtId="0" fontId="82" fillId="0" borderId="31" applyNumberFormat="0" applyAlignment="0"/>
    <xf numFmtId="0" fontId="82" fillId="0" borderId="31" applyNumberFormat="0" applyAlignment="0"/>
    <xf numFmtId="0" fontId="82" fillId="0" borderId="31" applyNumberFormat="0" applyAlignment="0"/>
    <xf numFmtId="0" fontId="82" fillId="0" borderId="31" applyNumberFormat="0" applyAlignment="0"/>
    <xf numFmtId="0" fontId="82" fillId="0" borderId="31" applyNumberFormat="0" applyAlignment="0"/>
    <xf numFmtId="0" fontId="82" fillId="0" borderId="31" applyNumberFormat="0" applyAlignment="0"/>
    <xf numFmtId="0" fontId="82" fillId="0" borderId="31" applyNumberFormat="0" applyFill="0"/>
    <xf numFmtId="0" fontId="82" fillId="0" borderId="31" applyNumberFormat="0" applyFill="0"/>
    <xf numFmtId="0" fontId="82" fillId="0" borderId="31" applyNumberFormat="0" applyFill="0"/>
    <xf numFmtId="0" fontId="82" fillId="0" borderId="31" applyNumberFormat="0" applyFill="0"/>
    <xf numFmtId="0" fontId="82" fillId="0" borderId="31" applyNumberFormat="0" applyFill="0"/>
    <xf numFmtId="0" fontId="107" fillId="0" borderId="15" applyNumberFormat="0" applyFont="0" applyBorder="0" applyAlignment="0">
      <alignment horizontal="center"/>
    </xf>
    <xf numFmtId="0" fontId="107" fillId="0" borderId="15" applyNumberFormat="0" applyFont="0" applyBorder="0" applyAlignment="0">
      <alignment horizontal="center"/>
    </xf>
    <xf numFmtId="0" fontId="127" fillId="20" borderId="22" applyNumberFormat="0" applyAlignment="0" applyProtection="0"/>
    <xf numFmtId="1" fontId="131" fillId="0" borderId="14" applyBorder="0"/>
    <xf numFmtId="165" fontId="11" fillId="0" borderId="0" applyFont="0" applyFill="0" applyBorder="0" applyAlignment="0" applyProtection="0"/>
    <xf numFmtId="176" fontId="11" fillId="0" borderId="0" applyFill="0" applyBorder="0" applyAlignment="0" applyProtection="0"/>
    <xf numFmtId="165" fontId="11" fillId="0" borderId="0" applyFont="0" applyFill="0" applyBorder="0" applyAlignment="0" applyProtection="0"/>
    <xf numFmtId="165" fontId="64" fillId="0" borderId="0" applyFont="0" applyFill="0" applyBorder="0" applyAlignment="0" applyProtection="0"/>
    <xf numFmtId="165" fontId="64" fillId="0" borderId="0" applyFont="0" applyFill="0" applyBorder="0" applyAlignment="0" applyProtection="0"/>
    <xf numFmtId="165" fontId="64"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77" fillId="0" borderId="0" applyFont="0" applyFill="0" applyBorder="0" applyAlignment="0" applyProtection="0"/>
    <xf numFmtId="43" fontId="59" fillId="0" borderId="0" applyFont="0" applyFill="0" applyBorder="0" applyAlignment="0" applyProtection="0"/>
    <xf numFmtId="3" fontId="11" fillId="0" borderId="0" applyFill="0" applyBorder="0" applyAlignment="0" applyProtection="0"/>
    <xf numFmtId="3" fontId="11" fillId="0" borderId="0" applyFill="0" applyBorder="0" applyAlignment="0" applyProtection="0"/>
    <xf numFmtId="184" fontId="11" fillId="0" borderId="0" applyFill="0" applyBorder="0" applyAlignment="0" applyProtection="0"/>
    <xf numFmtId="184" fontId="11" fillId="0" borderId="0" applyFill="0" applyBorder="0" applyAlignment="0" applyProtection="0"/>
    <xf numFmtId="0" fontId="11" fillId="0" borderId="0" applyFill="0" applyBorder="0" applyAlignment="0" applyProtection="0"/>
    <xf numFmtId="0" fontId="78" fillId="20" borderId="24" applyNumberFormat="0" applyAlignment="0" applyProtection="0"/>
    <xf numFmtId="0" fontId="73" fillId="7" borderId="22" applyNumberFormat="0" applyAlignment="0" applyProtection="0"/>
    <xf numFmtId="250" fontId="84" fillId="0" borderId="15"/>
    <xf numFmtId="0" fontId="132" fillId="0" borderId="0">
      <alignment vertical="top" wrapText="1"/>
    </xf>
    <xf numFmtId="187" fontId="146" fillId="0" borderId="0">
      <protection locked="0"/>
    </xf>
    <xf numFmtId="187" fontId="146" fillId="0" borderId="0">
      <protection locked="0"/>
    </xf>
    <xf numFmtId="2" fontId="11" fillId="0" borderId="0" applyFill="0" applyBorder="0" applyAlignment="0" applyProtection="0"/>
    <xf numFmtId="261" fontId="22" fillId="0" borderId="37" applyNumberFormat="0" applyFill="0" applyBorder="0" applyAlignment="0" applyProtection="0"/>
    <xf numFmtId="0" fontId="155" fillId="50" borderId="38" applyNumberFormat="0" applyAlignment="0">
      <protection locked="0"/>
    </xf>
    <xf numFmtId="0" fontId="11" fillId="23" borderId="23" applyNumberFormat="0" applyFont="0" applyAlignment="0" applyProtection="0"/>
    <xf numFmtId="0" fontId="15" fillId="0" borderId="28">
      <alignment horizontal="left" vertical="center"/>
    </xf>
    <xf numFmtId="224" fontId="165" fillId="53" borderId="15" applyNumberFormat="0" applyAlignment="0">
      <alignment horizontal="left" vertical="top"/>
    </xf>
    <xf numFmtId="49" fontId="167" fillId="0" borderId="15">
      <alignment vertical="center"/>
    </xf>
    <xf numFmtId="10" fontId="80" fillId="51" borderId="15" applyNumberFormat="0" applyBorder="0" applyAlignment="0" applyProtection="0"/>
    <xf numFmtId="0" fontId="169" fillId="7" borderId="22" applyNumberFormat="0" applyAlignment="0" applyProtection="0"/>
    <xf numFmtId="2" fontId="97" fillId="0" borderId="27" applyBorder="0"/>
    <xf numFmtId="2" fontId="173" fillId="0" borderId="26" applyBorder="0"/>
    <xf numFmtId="0" fontId="118" fillId="0" borderId="40">
      <alignment horizontal="centerContinuous"/>
    </xf>
    <xf numFmtId="0" fontId="132" fillId="51" borderId="0" applyNumberFormat="0" applyFont="0" applyBorder="0" applyAlignment="0"/>
    <xf numFmtId="165" fontId="146" fillId="0" borderId="0">
      <protection locked="0"/>
    </xf>
    <xf numFmtId="165" fontId="146" fillId="0" borderId="0">
      <protection locked="0"/>
    </xf>
    <xf numFmtId="0" fontId="12" fillId="0" borderId="15"/>
    <xf numFmtId="0" fontId="181" fillId="0" borderId="15" applyNumberFormat="0" applyFont="0" applyFill="0" applyBorder="0" applyAlignment="0">
      <alignment horizontal="center"/>
    </xf>
    <xf numFmtId="272" fontId="96" fillId="0" borderId="0"/>
    <xf numFmtId="272" fontId="96" fillId="0" borderId="0"/>
    <xf numFmtId="270" fontId="22" fillId="0" borderId="0"/>
    <xf numFmtId="270" fontId="22" fillId="0" borderId="0"/>
    <xf numFmtId="0" fontId="59" fillId="0" borderId="0"/>
    <xf numFmtId="0" fontId="56" fillId="0" borderId="0"/>
    <xf numFmtId="0" fontId="56" fillId="0" borderId="0"/>
    <xf numFmtId="0" fontId="56" fillId="0" borderId="0"/>
    <xf numFmtId="0" fontId="56" fillId="0" borderId="0"/>
    <xf numFmtId="0" fontId="56" fillId="0" borderId="0"/>
    <xf numFmtId="0" fontId="76" fillId="0" borderId="0"/>
    <xf numFmtId="0" fontId="64" fillId="0" borderId="0"/>
    <xf numFmtId="0" fontId="32" fillId="0" borderId="0"/>
    <xf numFmtId="0" fontId="32" fillId="0" borderId="0"/>
    <xf numFmtId="0" fontId="64" fillId="0" borderId="0"/>
    <xf numFmtId="0" fontId="64" fillId="0" borderId="0"/>
    <xf numFmtId="0" fontId="64" fillId="0" borderId="0"/>
    <xf numFmtId="0" fontId="239" fillId="0" borderId="0"/>
    <xf numFmtId="0" fontId="3" fillId="0" borderId="0"/>
    <xf numFmtId="0" fontId="59" fillId="0" borderId="0"/>
    <xf numFmtId="0" fontId="11" fillId="23" borderId="23" applyNumberFormat="0" applyFont="0" applyAlignment="0" applyProtection="0"/>
    <xf numFmtId="0" fontId="187" fillId="20" borderId="24" applyNumberFormat="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78" fontId="146" fillId="0" borderId="0">
      <protection locked="0"/>
    </xf>
    <xf numFmtId="4" fontId="194" fillId="55" borderId="43" applyNumberFormat="0" applyProtection="0">
      <alignment vertical="center"/>
    </xf>
    <xf numFmtId="4" fontId="195" fillId="55" borderId="43" applyNumberFormat="0" applyProtection="0">
      <alignment vertical="center"/>
    </xf>
    <xf numFmtId="4" fontId="196" fillId="55" borderId="43" applyNumberFormat="0" applyProtection="0">
      <alignment horizontal="left" vertical="center" indent="1"/>
    </xf>
    <xf numFmtId="4" fontId="196" fillId="57" borderId="43" applyNumberFormat="0" applyProtection="0">
      <alignment horizontal="right" vertical="center"/>
    </xf>
    <xf numFmtId="4" fontId="196" fillId="58" borderId="43" applyNumberFormat="0" applyProtection="0">
      <alignment horizontal="right" vertical="center"/>
    </xf>
    <xf numFmtId="4" fontId="196" fillId="59" borderId="43" applyNumberFormat="0" applyProtection="0">
      <alignment horizontal="right" vertical="center"/>
    </xf>
    <xf numFmtId="4" fontId="196" fillId="60" borderId="43" applyNumberFormat="0" applyProtection="0">
      <alignment horizontal="right" vertical="center"/>
    </xf>
    <xf numFmtId="4" fontId="196" fillId="61" borderId="43" applyNumberFormat="0" applyProtection="0">
      <alignment horizontal="right" vertical="center"/>
    </xf>
    <xf numFmtId="4" fontId="196" fillId="62" borderId="43" applyNumberFormat="0" applyProtection="0">
      <alignment horizontal="right" vertical="center"/>
    </xf>
    <xf numFmtId="4" fontId="196" fillId="63" borderId="43" applyNumberFormat="0" applyProtection="0">
      <alignment horizontal="right" vertical="center"/>
    </xf>
    <xf numFmtId="4" fontId="196" fillId="64" borderId="43" applyNumberFormat="0" applyProtection="0">
      <alignment horizontal="right" vertical="center"/>
    </xf>
    <xf numFmtId="4" fontId="196" fillId="65" borderId="43" applyNumberFormat="0" applyProtection="0">
      <alignment horizontal="right" vertical="center"/>
    </xf>
    <xf numFmtId="4" fontId="196" fillId="67" borderId="43" applyNumberFormat="0" applyProtection="0">
      <alignment horizontal="right" vertical="center"/>
    </xf>
    <xf numFmtId="4" fontId="196" fillId="68" borderId="43" applyNumberFormat="0" applyProtection="0">
      <alignment vertical="center"/>
    </xf>
    <xf numFmtId="4" fontId="197" fillId="68" borderId="43" applyNumberFormat="0" applyProtection="0">
      <alignment vertical="center"/>
    </xf>
    <xf numFmtId="4" fontId="194" fillId="67" borderId="45" applyNumberFormat="0" applyProtection="0">
      <alignment horizontal="left" vertical="center" indent="1"/>
    </xf>
    <xf numFmtId="4" fontId="196" fillId="68" borderId="43" applyNumberFormat="0" applyProtection="0">
      <alignment horizontal="right" vertical="center"/>
    </xf>
    <xf numFmtId="4" fontId="197" fillId="68" borderId="43" applyNumberFormat="0" applyProtection="0">
      <alignment horizontal="right" vertical="center"/>
    </xf>
    <xf numFmtId="4" fontId="194" fillId="67" borderId="43" applyNumberFormat="0" applyProtection="0">
      <alignment horizontal="left" vertical="center" indent="1"/>
    </xf>
    <xf numFmtId="4" fontId="198" fillId="53" borderId="45" applyNumberFormat="0" applyProtection="0">
      <alignment horizontal="left" vertical="center" indent="1"/>
    </xf>
    <xf numFmtId="4" fontId="199" fillId="68" borderId="43" applyNumberFormat="0" applyProtection="0">
      <alignment horizontal="right" vertical="center"/>
    </xf>
    <xf numFmtId="0" fontId="192" fillId="1" borderId="28" applyNumberFormat="0" applyFont="0" applyAlignment="0">
      <alignment horizontal="center"/>
    </xf>
    <xf numFmtId="168" fontId="96" fillId="0" borderId="0" applyFont="0" applyFill="0" applyBorder="0" applyAlignment="0" applyProtection="0"/>
    <xf numFmtId="168" fontId="96" fillId="0" borderId="0" applyFont="0" applyFill="0" applyBorder="0" applyAlignment="0" applyProtection="0"/>
    <xf numFmtId="14" fontId="203" fillId="0" borderId="0"/>
    <xf numFmtId="278" fontId="12" fillId="0" borderId="27">
      <alignment horizontal="right" vertical="center"/>
    </xf>
    <xf numFmtId="278" fontId="12" fillId="0" borderId="27">
      <alignment horizontal="right" vertical="center"/>
    </xf>
    <xf numFmtId="190" fontId="207" fillId="0" borderId="27">
      <alignment horizontal="right" vertical="center"/>
    </xf>
    <xf numFmtId="208" fontId="116"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9" fontId="12" fillId="0" borderId="46">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78" fontId="12" fillId="0" borderId="27">
      <alignment horizontal="right" vertical="center"/>
    </xf>
    <xf numFmtId="279" fontId="12" fillId="0" borderId="46">
      <alignment horizontal="right" vertical="center"/>
    </xf>
    <xf numFmtId="191" fontId="84" fillId="0" borderId="27">
      <alignment horizontal="right" vertical="center"/>
    </xf>
    <xf numFmtId="208" fontId="116" fillId="0" borderId="27">
      <alignment horizontal="right" vertical="center"/>
    </xf>
    <xf numFmtId="208" fontId="116" fillId="0" borderId="27">
      <alignment horizontal="right" vertical="center"/>
    </xf>
    <xf numFmtId="191" fontId="84" fillId="0" borderId="27">
      <alignment horizontal="right" vertical="center"/>
    </xf>
    <xf numFmtId="210" fontId="82" fillId="0" borderId="27">
      <alignment horizontal="right" vertical="center"/>
    </xf>
    <xf numFmtId="280" fontId="82" fillId="0" borderId="27">
      <alignment horizontal="right" vertical="center"/>
    </xf>
    <xf numFmtId="281" fontId="93" fillId="0" borderId="27">
      <alignment horizontal="right" vertical="center"/>
    </xf>
    <xf numFmtId="282" fontId="82" fillId="0" borderId="27">
      <alignment horizontal="right" vertical="center"/>
    </xf>
    <xf numFmtId="282" fontId="82" fillId="0" borderId="27">
      <alignment horizontal="right" vertical="center"/>
    </xf>
    <xf numFmtId="280" fontId="82" fillId="0" borderId="27">
      <alignment horizontal="right" vertical="center"/>
    </xf>
    <xf numFmtId="191" fontId="84" fillId="0" borderId="27">
      <alignment horizontal="right" vertical="center"/>
    </xf>
    <xf numFmtId="210" fontId="82" fillId="0" borderId="27">
      <alignment horizontal="right" vertical="center"/>
    </xf>
    <xf numFmtId="191" fontId="84" fillId="0" borderId="27">
      <alignment horizontal="right" vertical="center"/>
    </xf>
    <xf numFmtId="208" fontId="116" fillId="0" borderId="27">
      <alignment horizontal="right" vertical="center"/>
    </xf>
    <xf numFmtId="208" fontId="116" fillId="0" borderId="27">
      <alignment horizontal="right" vertical="center"/>
    </xf>
    <xf numFmtId="283" fontId="81" fillId="0" borderId="27">
      <alignment horizontal="right" vertical="center"/>
    </xf>
    <xf numFmtId="191" fontId="84" fillId="0" borderId="27">
      <alignment horizontal="right" vertical="center"/>
    </xf>
    <xf numFmtId="279" fontId="12" fillId="0" borderId="46">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9" fontId="12" fillId="0" borderId="46">
      <alignment horizontal="right" vertical="center"/>
    </xf>
    <xf numFmtId="280" fontId="82" fillId="0" borderId="27">
      <alignment horizontal="right" vertical="center"/>
    </xf>
    <xf numFmtId="281" fontId="93" fillId="0" borderId="27">
      <alignment horizontal="right" vertical="center"/>
    </xf>
    <xf numFmtId="280" fontId="82" fillId="0" borderId="27">
      <alignment horizontal="right" vertical="center"/>
    </xf>
    <xf numFmtId="282" fontId="8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80" fontId="82" fillId="0" borderId="27">
      <alignment horizontal="right" vertical="center"/>
    </xf>
    <xf numFmtId="280" fontId="82" fillId="0" borderId="27">
      <alignment horizontal="right" vertical="center"/>
    </xf>
    <xf numFmtId="279" fontId="12" fillId="0" borderId="46">
      <alignment horizontal="right" vertical="center"/>
    </xf>
    <xf numFmtId="278" fontId="12" fillId="0" borderId="27">
      <alignment horizontal="right" vertical="center"/>
    </xf>
    <xf numFmtId="278" fontId="12" fillId="0" borderId="27">
      <alignment horizontal="right" vertical="center"/>
    </xf>
    <xf numFmtId="224" fontId="12" fillId="0" borderId="27">
      <alignment horizontal="right" vertical="center"/>
    </xf>
    <xf numFmtId="285" fontId="11"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24" fontId="12" fillId="0" borderId="27">
      <alignment horizontal="right" vertical="center"/>
    </xf>
    <xf numFmtId="210" fontId="82" fillId="0" borderId="27">
      <alignment horizontal="right" vertical="center"/>
    </xf>
    <xf numFmtId="279" fontId="12" fillId="0" borderId="46">
      <alignment horizontal="right" vertical="center"/>
    </xf>
    <xf numFmtId="280" fontId="82" fillId="0" borderId="27">
      <alignment horizontal="right" vertical="center"/>
    </xf>
    <xf numFmtId="281" fontId="93" fillId="0" borderId="27">
      <alignment horizontal="right" vertical="center"/>
    </xf>
    <xf numFmtId="280" fontId="82" fillId="0" borderId="27">
      <alignment horizontal="right" vertical="center"/>
    </xf>
    <xf numFmtId="278" fontId="12" fillId="0" borderId="27">
      <alignment horizontal="right" vertical="center"/>
    </xf>
    <xf numFmtId="210" fontId="82" fillId="0" borderId="27">
      <alignment horizontal="right" vertical="center"/>
    </xf>
    <xf numFmtId="210" fontId="82" fillId="0" borderId="27">
      <alignment horizontal="right" vertical="center"/>
    </xf>
    <xf numFmtId="286" fontId="81" fillId="0" borderId="27">
      <alignment horizontal="right" vertical="center"/>
    </xf>
    <xf numFmtId="279" fontId="12" fillId="0" borderId="46">
      <alignment horizontal="right" vertical="center"/>
    </xf>
    <xf numFmtId="287" fontId="82"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80" fontId="82" fillId="0" borderId="27">
      <alignment horizontal="right" vertical="center"/>
    </xf>
    <xf numFmtId="282" fontId="82" fillId="0" borderId="27">
      <alignment horizontal="right" vertical="center"/>
    </xf>
    <xf numFmtId="212" fontId="82"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80" fontId="8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80" fontId="82"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88" fontId="116" fillId="0" borderId="27">
      <alignment horizontal="right" vertical="center"/>
    </xf>
    <xf numFmtId="280" fontId="82" fillId="0" borderId="27">
      <alignment horizontal="right" vertical="center"/>
    </xf>
    <xf numFmtId="211" fontId="12" fillId="0" borderId="27">
      <alignment horizontal="right" vertical="center"/>
    </xf>
    <xf numFmtId="191" fontId="84" fillId="0" borderId="27">
      <alignment horizontal="right" vertical="center"/>
    </xf>
    <xf numFmtId="208" fontId="116" fillId="0" borderId="27">
      <alignment horizontal="right" vertical="center"/>
    </xf>
    <xf numFmtId="280" fontId="82" fillId="0" borderId="27">
      <alignment horizontal="right" vertical="center"/>
    </xf>
    <xf numFmtId="278" fontId="12" fillId="0" borderId="27">
      <alignment horizontal="right" vertical="center"/>
    </xf>
    <xf numFmtId="278" fontId="12"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78" fontId="12" fillId="0" borderId="27">
      <alignment horizontal="right" vertical="center"/>
    </xf>
    <xf numFmtId="268" fontId="82" fillId="0" borderId="27">
      <alignment horizontal="right" vertical="center"/>
    </xf>
    <xf numFmtId="268" fontId="82" fillId="0" borderId="27">
      <alignment horizontal="right" vertical="center"/>
    </xf>
    <xf numFmtId="268" fontId="82" fillId="0" borderId="27">
      <alignment horizontal="right" vertical="center"/>
    </xf>
    <xf numFmtId="268" fontId="82" fillId="0" borderId="27">
      <alignment horizontal="right" vertical="center"/>
    </xf>
    <xf numFmtId="278" fontId="12" fillId="0" borderId="27">
      <alignment horizontal="right" vertical="center"/>
    </xf>
    <xf numFmtId="268" fontId="82" fillId="0" borderId="27">
      <alignment horizontal="right" vertical="center"/>
    </xf>
    <xf numFmtId="289" fontId="82" fillId="0" borderId="46">
      <alignment horizontal="right" vertical="center"/>
    </xf>
    <xf numFmtId="289" fontId="82" fillId="0" borderId="46">
      <alignment horizontal="right" vertical="center"/>
    </xf>
    <xf numFmtId="289" fontId="82" fillId="0" borderId="46">
      <alignment horizontal="right" vertical="center"/>
    </xf>
    <xf numFmtId="289" fontId="82" fillId="0" borderId="46">
      <alignment horizontal="right" vertical="center"/>
    </xf>
    <xf numFmtId="289" fontId="82" fillId="0" borderId="46">
      <alignment horizontal="right" vertical="center"/>
    </xf>
    <xf numFmtId="190" fontId="207" fillId="0" borderId="27">
      <alignment horizontal="right" vertical="center"/>
    </xf>
    <xf numFmtId="278" fontId="12" fillId="0" borderId="27">
      <alignment horizontal="right" vertical="center"/>
    </xf>
    <xf numFmtId="212" fontId="82" fillId="0" borderId="27">
      <alignment horizontal="right" vertical="center"/>
    </xf>
    <xf numFmtId="191" fontId="84"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191" fontId="84" fillId="0" borderId="27">
      <alignment horizontal="right" vertical="center"/>
    </xf>
    <xf numFmtId="278" fontId="12" fillId="0" borderId="27">
      <alignment horizontal="right" vertical="center"/>
    </xf>
    <xf numFmtId="280" fontId="82" fillId="0" borderId="27">
      <alignment horizontal="right" vertical="center"/>
    </xf>
    <xf numFmtId="278" fontId="12" fillId="0" borderId="27">
      <alignment horizontal="right" vertical="center"/>
    </xf>
    <xf numFmtId="279" fontId="12" fillId="0" borderId="46">
      <alignment horizontal="right" vertical="center"/>
    </xf>
    <xf numFmtId="279" fontId="12" fillId="0" borderId="46">
      <alignment horizontal="right" vertical="center"/>
    </xf>
    <xf numFmtId="279" fontId="12" fillId="0" borderId="46">
      <alignment horizontal="right" vertical="center"/>
    </xf>
    <xf numFmtId="279" fontId="12" fillId="0" borderId="46">
      <alignment horizontal="right" vertical="center"/>
    </xf>
    <xf numFmtId="279" fontId="12" fillId="0" borderId="46">
      <alignment horizontal="right" vertical="center"/>
    </xf>
    <xf numFmtId="278" fontId="12" fillId="0" borderId="27">
      <alignment horizontal="right" vertical="center"/>
    </xf>
    <xf numFmtId="211" fontId="12" fillId="0" borderId="27">
      <alignment horizontal="right" vertical="center"/>
    </xf>
    <xf numFmtId="290" fontId="209" fillId="0" borderId="27">
      <alignment horizontal="right" vertical="center"/>
    </xf>
    <xf numFmtId="194" fontId="12" fillId="0" borderId="27">
      <alignment horizontal="center"/>
    </xf>
    <xf numFmtId="0" fontId="11" fillId="0" borderId="0" applyNumberFormat="0" applyFill="0" applyBorder="0" applyAlignment="0" applyProtection="0"/>
    <xf numFmtId="0" fontId="68" fillId="20" borderId="22" applyNumberFormat="0" applyAlignment="0" applyProtection="0"/>
    <xf numFmtId="0" fontId="216" fillId="0" borderId="26" applyBorder="0" applyAlignment="0">
      <alignment horizontal="center" vertical="center"/>
    </xf>
    <xf numFmtId="0" fontId="218" fillId="0" borderId="50" applyNumberFormat="0" applyFill="0" applyAlignment="0" applyProtection="0"/>
    <xf numFmtId="0" fontId="219" fillId="0" borderId="51" applyNumberFormat="0" applyBorder="0" applyAlignment="0">
      <alignment vertical="center"/>
    </xf>
    <xf numFmtId="0" fontId="218" fillId="0" borderId="50" applyNumberFormat="0" applyFill="0" applyAlignment="0" applyProtection="0"/>
    <xf numFmtId="211" fontId="12" fillId="0" borderId="15"/>
    <xf numFmtId="0" fontId="96" fillId="0" borderId="0"/>
    <xf numFmtId="0" fontId="96" fillId="0" borderId="0"/>
    <xf numFmtId="224" fontId="227" fillId="69" borderId="26">
      <alignment vertical="top"/>
    </xf>
    <xf numFmtId="0" fontId="228" fillId="70" borderId="15">
      <alignment horizontal="left" vertical="center"/>
    </xf>
    <xf numFmtId="208" fontId="229" fillId="47" borderId="26"/>
    <xf numFmtId="224" fontId="165" fillId="0" borderId="26">
      <alignment horizontal="left" vertical="top"/>
    </xf>
    <xf numFmtId="0" fontId="65" fillId="0" borderId="0"/>
    <xf numFmtId="180" fontId="93" fillId="0" borderId="0" applyFont="0" applyFill="0" applyBorder="0" applyAlignment="0" applyProtection="0"/>
    <xf numFmtId="180" fontId="93" fillId="0" borderId="0" applyFont="0" applyFill="0" applyBorder="0" applyAlignment="0" applyProtection="0"/>
    <xf numFmtId="0" fontId="94" fillId="0" borderId="0"/>
    <xf numFmtId="0" fontId="94" fillId="0" borderId="0"/>
    <xf numFmtId="0" fontId="94" fillId="0" borderId="0"/>
    <xf numFmtId="0" fontId="95" fillId="0" borderId="0">
      <alignment vertical="top"/>
    </xf>
    <xf numFmtId="0" fontId="95" fillId="0" borderId="0">
      <alignment vertical="top"/>
    </xf>
    <xf numFmtId="0" fontId="85" fillId="0" borderId="0"/>
    <xf numFmtId="0" fontId="94" fillId="0" borderId="0"/>
    <xf numFmtId="0" fontId="185" fillId="0" borderId="0"/>
    <xf numFmtId="228" fontId="98" fillId="0" borderId="0" applyFont="0" applyFill="0" applyBorder="0" applyAlignment="0" applyProtection="0"/>
    <xf numFmtId="228" fontId="98" fillId="0" borderId="0" applyFont="0" applyFill="0" applyBorder="0" applyAlignment="0" applyProtection="0"/>
    <xf numFmtId="228" fontId="98" fillId="0" borderId="0" applyFont="0" applyFill="0" applyBorder="0" applyAlignment="0" applyProtection="0"/>
    <xf numFmtId="0" fontId="105" fillId="48" borderId="0"/>
    <xf numFmtId="0" fontId="105" fillId="48" borderId="0"/>
    <xf numFmtId="0" fontId="105" fillId="48" borderId="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9" fillId="34" borderId="0" applyNumberFormat="0" applyBorder="0" applyAlignment="0" applyProtection="0"/>
    <xf numFmtId="0" fontId="59" fillId="29" borderId="0" applyNumberFormat="0" applyBorder="0" applyAlignment="0" applyProtection="0"/>
    <xf numFmtId="0" fontId="59" fillId="32" borderId="0" applyNumberFormat="0" applyBorder="0" applyAlignment="0" applyProtection="0"/>
    <xf numFmtId="0" fontId="59" fillId="35" borderId="0" applyNumberFormat="0" applyBorder="0" applyAlignment="0" applyProtection="0"/>
    <xf numFmtId="0" fontId="66" fillId="36" borderId="0" applyNumberFormat="0" applyBorder="0" applyAlignment="0" applyProtection="0"/>
    <xf numFmtId="0" fontId="66" fillId="33" borderId="0" applyNumberFormat="0" applyBorder="0" applyAlignment="0" applyProtection="0"/>
    <xf numFmtId="0" fontId="66" fillId="34" borderId="0" applyNumberFormat="0" applyBorder="0" applyAlignment="0" applyProtection="0"/>
    <xf numFmtId="0" fontId="66" fillId="37" borderId="0" applyNumberFormat="0" applyBorder="0" applyAlignment="0" applyProtection="0"/>
    <xf numFmtId="0" fontId="66" fillId="38"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37" borderId="0" applyNumberFormat="0" applyBorder="0" applyAlignment="0" applyProtection="0"/>
    <xf numFmtId="0" fontId="66" fillId="38" borderId="0" applyNumberFormat="0" applyBorder="0" applyAlignment="0" applyProtection="0"/>
    <xf numFmtId="0" fontId="66" fillId="43" borderId="0" applyNumberFormat="0" applyBorder="0" applyAlignment="0" applyProtection="0"/>
    <xf numFmtId="0" fontId="67" fillId="27" borderId="0" applyNumberFormat="0" applyBorder="0" applyAlignment="0" applyProtection="0"/>
    <xf numFmtId="0" fontId="68" fillId="44" borderId="22" applyNumberFormat="0" applyAlignment="0" applyProtection="0"/>
    <xf numFmtId="165" fontId="59" fillId="0" borderId="0" applyFont="0" applyFill="0" applyBorder="0" applyAlignment="0" applyProtection="0"/>
    <xf numFmtId="0" fontId="59" fillId="0" borderId="0" applyFont="0" applyFill="0" applyBorder="0" applyAlignment="0" applyProtection="0"/>
    <xf numFmtId="204" fontId="11" fillId="0" borderId="0" applyFont="0" applyFill="0" applyBorder="0" applyAlignment="0" applyProtection="0"/>
    <xf numFmtId="165" fontId="56" fillId="0" borderId="0" applyFont="0" applyFill="0" applyBorder="0" applyAlignment="0" applyProtection="0"/>
    <xf numFmtId="176" fontId="11" fillId="0" borderId="0" applyFill="0" applyBorder="0" applyAlignment="0" applyProtection="0"/>
    <xf numFmtId="0" fontId="59" fillId="0" borderId="0" applyFont="0" applyFill="0" applyBorder="0" applyAlignment="0" applyProtection="0"/>
    <xf numFmtId="0" fontId="69" fillId="45" borderId="2" applyNumberFormat="0" applyAlignment="0" applyProtection="0"/>
    <xf numFmtId="0" fontId="70" fillId="0" borderId="0" applyNumberFormat="0" applyFill="0" applyBorder="0" applyAlignment="0" applyProtection="0"/>
    <xf numFmtId="0" fontId="71" fillId="28" borderId="0" applyNumberFormat="0" applyBorder="0" applyAlignment="0" applyProtection="0"/>
    <xf numFmtId="299" fontId="240" fillId="0" borderId="58" applyFont="0" applyFill="0" applyBorder="0" applyAlignment="0" applyProtection="0">
      <alignment horizontal="right"/>
    </xf>
    <xf numFmtId="0" fontId="16" fillId="0" borderId="0" applyNumberFormat="0" applyFill="0" applyBorder="0" applyAlignment="0" applyProtection="0"/>
    <xf numFmtId="0" fontId="15" fillId="0" borderId="0" applyNumberFormat="0" applyFill="0" applyBorder="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1" borderId="22" applyNumberFormat="0" applyAlignment="0" applyProtection="0"/>
    <xf numFmtId="0" fontId="73" fillId="31" borderId="22" applyNumberFormat="0" applyAlignment="0" applyProtection="0"/>
    <xf numFmtId="0" fontId="73" fillId="31" borderId="22" applyNumberFormat="0" applyAlignment="0" applyProtection="0"/>
    <xf numFmtId="0" fontId="59" fillId="0" borderId="0"/>
    <xf numFmtId="0" fontId="20" fillId="0" borderId="0"/>
    <xf numFmtId="0" fontId="59" fillId="0" borderId="0"/>
    <xf numFmtId="0" fontId="74" fillId="0" borderId="6" applyNumberFormat="0" applyFill="0" applyAlignment="0" applyProtection="0"/>
    <xf numFmtId="0" fontId="75" fillId="46" borderId="0" applyNumberFormat="0" applyBorder="0" applyAlignment="0" applyProtection="0"/>
    <xf numFmtId="0" fontId="56" fillId="0" borderId="0"/>
    <xf numFmtId="0" fontId="11" fillId="0" borderId="0"/>
    <xf numFmtId="0" fontId="82" fillId="0" borderId="0"/>
    <xf numFmtId="0" fontId="56" fillId="0" borderId="0"/>
    <xf numFmtId="0" fontId="11" fillId="0" borderId="0"/>
    <xf numFmtId="0" fontId="238" fillId="0" borderId="0" applyProtection="0"/>
    <xf numFmtId="0" fontId="238" fillId="0" borderId="0" applyProtection="0"/>
    <xf numFmtId="0" fontId="241" fillId="0" borderId="0"/>
    <xf numFmtId="0" fontId="59" fillId="0" borderId="0"/>
    <xf numFmtId="0" fontId="59" fillId="0" borderId="0"/>
    <xf numFmtId="0" fontId="238" fillId="0" borderId="0"/>
    <xf numFmtId="0" fontId="31" fillId="0" borderId="0"/>
    <xf numFmtId="0" fontId="11" fillId="0" borderId="0"/>
    <xf numFmtId="0" fontId="11" fillId="47" borderId="23" applyNumberFormat="0" applyAlignment="0" applyProtection="0"/>
    <xf numFmtId="0" fontId="78" fillId="44" borderId="24"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242" fillId="0" borderId="59" applyNumberFormat="0" applyFill="0" applyBorder="0" applyAlignment="0" applyProtection="0"/>
    <xf numFmtId="0" fontId="82" fillId="0" borderId="18">
      <alignment horizont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0" fontId="24" fillId="0" borderId="0" applyNumberFormat="0" applyFill="0" applyBorder="0" applyAlignment="0" applyProtection="0"/>
    <xf numFmtId="0" fontId="11" fillId="0" borderId="25" applyNumberFormat="0" applyFill="0" applyAlignment="0" applyProtection="0"/>
    <xf numFmtId="0" fontId="79" fillId="0" borderId="0" applyNumberFormat="0" applyFill="0" applyBorder="0" applyAlignment="0" applyProtection="0"/>
    <xf numFmtId="0" fontId="65" fillId="0" borderId="0"/>
    <xf numFmtId="0" fontId="65" fillId="0" borderId="0"/>
    <xf numFmtId="0" fontId="65" fillId="0" borderId="0"/>
    <xf numFmtId="3" fontId="83" fillId="0" borderId="15"/>
    <xf numFmtId="3" fontId="83" fillId="0" borderId="15"/>
    <xf numFmtId="3" fontId="83" fillId="0" borderId="15"/>
    <xf numFmtId="178" fontId="22" fillId="0" borderId="29" applyFont="0" applyBorder="0"/>
    <xf numFmtId="178" fontId="22" fillId="0" borderId="29" applyFont="0" applyBorder="0"/>
    <xf numFmtId="168" fontId="96" fillId="0" borderId="0" applyFont="0" applyFill="0" applyBorder="0" applyAlignment="0" applyProtection="0"/>
    <xf numFmtId="168" fontId="96" fillId="0" borderId="0" applyFont="0" applyFill="0" applyBorder="0" applyAlignment="0" applyProtection="0"/>
    <xf numFmtId="168" fontId="96" fillId="0" borderId="0" applyFont="0" applyFill="0" applyBorder="0" applyAlignment="0" applyProtection="0"/>
    <xf numFmtId="168" fontId="96" fillId="0" borderId="0" applyFont="0" applyFill="0" applyBorder="0" applyAlignment="0" applyProtection="0"/>
    <xf numFmtId="168" fontId="96" fillId="0" borderId="0" applyFont="0" applyFill="0" applyBorder="0" applyAlignment="0" applyProtection="0"/>
    <xf numFmtId="168" fontId="96" fillId="0" borderId="0" applyFont="0" applyFill="0" applyBorder="0" applyAlignment="0" applyProtection="0"/>
    <xf numFmtId="1" fontId="102" fillId="0" borderId="15" applyBorder="0" applyAlignment="0">
      <alignment horizontal="center"/>
    </xf>
    <xf numFmtId="1" fontId="102" fillId="0" borderId="15" applyBorder="0" applyAlignment="0">
      <alignment horizontal="center"/>
    </xf>
    <xf numFmtId="1" fontId="102" fillId="0" borderId="15" applyBorder="0" applyAlignment="0">
      <alignment horizontal="center"/>
    </xf>
    <xf numFmtId="3" fontId="83" fillId="0" borderId="15"/>
    <xf numFmtId="3" fontId="83" fillId="0" borderId="15"/>
    <xf numFmtId="3" fontId="83" fillId="0" borderId="15"/>
    <xf numFmtId="3" fontId="83" fillId="0" borderId="15"/>
    <xf numFmtId="3" fontId="83" fillId="0" borderId="15"/>
    <xf numFmtId="3" fontId="83" fillId="0" borderId="15"/>
    <xf numFmtId="0" fontId="107" fillId="0" borderId="15" applyNumberFormat="0" applyFont="0" applyBorder="0">
      <alignment horizontal="left" indent="2"/>
    </xf>
    <xf numFmtId="0" fontId="107" fillId="0" borderId="15" applyNumberFormat="0" applyFont="0" applyBorder="0">
      <alignment horizontal="left" indent="2"/>
    </xf>
    <xf numFmtId="0" fontId="107" fillId="0" borderId="15" applyNumberFormat="0" applyFont="0" applyBorder="0">
      <alignment horizontal="left" indent="2"/>
    </xf>
    <xf numFmtId="0" fontId="107" fillId="0" borderId="15" applyNumberFormat="0" applyFont="0" applyBorder="0">
      <alignment horizontal="left" indent="2"/>
    </xf>
    <xf numFmtId="0" fontId="107" fillId="0" borderId="15" applyNumberFormat="0" applyFont="0" applyBorder="0" applyAlignment="0">
      <alignment horizontal="center"/>
    </xf>
    <xf numFmtId="0" fontId="107" fillId="0" borderId="15" applyNumberFormat="0" applyFont="0" applyBorder="0" applyAlignment="0">
      <alignment horizontal="center"/>
    </xf>
    <xf numFmtId="0" fontId="107" fillId="0" borderId="15" applyNumberFormat="0" applyFont="0" applyBorder="0" applyAlignment="0">
      <alignment horizontal="center"/>
    </xf>
    <xf numFmtId="0" fontId="107" fillId="0" borderId="15" applyNumberFormat="0" applyFont="0" applyBorder="0" applyAlignment="0">
      <alignment horizontal="center"/>
    </xf>
    <xf numFmtId="0" fontId="127" fillId="20" borderId="22" applyNumberFormat="0" applyAlignment="0" applyProtection="0"/>
    <xf numFmtId="0" fontId="127" fillId="20" borderId="22" applyNumberFormat="0" applyAlignment="0" applyProtection="0"/>
    <xf numFmtId="0" fontId="68" fillId="44" borderId="22" applyNumberFormat="0" applyAlignment="0" applyProtection="0"/>
    <xf numFmtId="165" fontId="56" fillId="0" borderId="0" applyFont="0" applyFill="0" applyBorder="0" applyAlignment="0" applyProtection="0"/>
    <xf numFmtId="165" fontId="56" fillId="0" borderId="0" applyFont="0" applyFill="0" applyBorder="0" applyAlignment="0" applyProtection="0"/>
    <xf numFmtId="165" fontId="64" fillId="0" borderId="0" applyFont="0" applyFill="0" applyBorder="0" applyAlignment="0" applyProtection="0"/>
    <xf numFmtId="165" fontId="56" fillId="0" borderId="0" applyFont="0" applyFill="0" applyBorder="0" applyAlignment="0" applyProtection="0"/>
    <xf numFmtId="165" fontId="56" fillId="0" borderId="0" applyFont="0" applyFill="0" applyBorder="0" applyAlignment="0" applyProtection="0"/>
    <xf numFmtId="165" fontId="56" fillId="0" borderId="0" applyFont="0" applyFill="0" applyBorder="0" applyAlignment="0" applyProtection="0"/>
    <xf numFmtId="43" fontId="56" fillId="0" borderId="0" applyFont="0" applyFill="0" applyBorder="0" applyAlignment="0" applyProtection="0"/>
    <xf numFmtId="3" fontId="11" fillId="0" borderId="0" applyFill="0" applyBorder="0" applyAlignment="0" applyProtection="0"/>
    <xf numFmtId="184" fontId="11" fillId="0" borderId="0" applyFill="0" applyBorder="0" applyAlignment="0" applyProtection="0"/>
    <xf numFmtId="1" fontId="131" fillId="0" borderId="14" applyBorder="0"/>
    <xf numFmtId="1" fontId="131" fillId="0" borderId="14" applyBorder="0"/>
    <xf numFmtId="0" fontId="132" fillId="0" borderId="0">
      <alignment vertical="top" wrapText="1"/>
    </xf>
    <xf numFmtId="0" fontId="78" fillId="20" borderId="24" applyNumberFormat="0" applyAlignment="0" applyProtection="0"/>
    <xf numFmtId="0" fontId="78" fillId="20" borderId="24" applyNumberFormat="0" applyAlignment="0" applyProtection="0"/>
    <xf numFmtId="0" fontId="73" fillId="7" borderId="22" applyNumberFormat="0" applyAlignment="0" applyProtection="0"/>
    <xf numFmtId="0" fontId="73" fillId="7" borderId="22" applyNumberFormat="0" applyAlignment="0" applyProtection="0"/>
    <xf numFmtId="187" fontId="146" fillId="0" borderId="0">
      <protection locked="0"/>
    </xf>
    <xf numFmtId="187" fontId="146" fillId="0" borderId="0">
      <protection locked="0"/>
    </xf>
    <xf numFmtId="261" fontId="22" fillId="0" borderId="37" applyNumberFormat="0" applyFill="0" applyBorder="0" applyAlignment="0" applyProtection="0"/>
    <xf numFmtId="0" fontId="11" fillId="23" borderId="23" applyNumberFormat="0" applyFont="0" applyAlignment="0" applyProtection="0"/>
    <xf numFmtId="0" fontId="11" fillId="23" borderId="23" applyNumberFormat="0" applyFont="0" applyAlignment="0" applyProtection="0"/>
    <xf numFmtId="0" fontId="15" fillId="0" borderId="28">
      <alignment horizontal="left" vertical="center"/>
    </xf>
    <xf numFmtId="0" fontId="15" fillId="0" borderId="28">
      <alignment horizontal="left" vertical="center"/>
    </xf>
    <xf numFmtId="224" fontId="165" fillId="53" borderId="15" applyNumberFormat="0" applyAlignment="0">
      <alignment horizontal="left" vertical="top"/>
    </xf>
    <xf numFmtId="224" fontId="165" fillId="53" borderId="15" applyNumberFormat="0" applyAlignment="0">
      <alignment horizontal="left" vertical="top"/>
    </xf>
    <xf numFmtId="49" fontId="167" fillId="0" borderId="15">
      <alignment vertical="center"/>
    </xf>
    <xf numFmtId="49" fontId="167" fillId="0" borderId="15">
      <alignment vertical="center"/>
    </xf>
    <xf numFmtId="10" fontId="80" fillId="51" borderId="15" applyNumberFormat="0" applyBorder="0" applyAlignment="0" applyProtection="0"/>
    <xf numFmtId="10" fontId="80" fillId="51" borderId="15" applyNumberFormat="0" applyBorder="0" applyAlignment="0" applyProtection="0"/>
    <xf numFmtId="0" fontId="169" fillId="7" borderId="22" applyNumberFormat="0" applyAlignment="0" applyProtection="0"/>
    <xf numFmtId="0" fontId="169" fillId="7" borderId="22" applyNumberFormat="0" applyAlignment="0" applyProtection="0"/>
    <xf numFmtId="0" fontId="73" fillId="31" borderId="22" applyNumberFormat="0" applyAlignment="0" applyProtection="0"/>
    <xf numFmtId="0" fontId="73" fillId="31" borderId="22" applyNumberFormat="0" applyAlignment="0" applyProtection="0"/>
    <xf numFmtId="0" fontId="73" fillId="31" borderId="22" applyNumberFormat="0" applyAlignment="0" applyProtection="0"/>
    <xf numFmtId="2" fontId="97" fillId="0" borderId="27" applyBorder="0"/>
    <xf numFmtId="2" fontId="97" fillId="0" borderId="27" applyBorder="0"/>
    <xf numFmtId="2" fontId="173" fillId="0" borderId="26" applyBorder="0"/>
    <xf numFmtId="2" fontId="173" fillId="0" borderId="26" applyBorder="0"/>
    <xf numFmtId="0" fontId="118" fillId="0" borderId="40">
      <alignment horizontal="centerContinuous"/>
    </xf>
    <xf numFmtId="0" fontId="118" fillId="0" borderId="40">
      <alignment horizontal="centerContinuous"/>
    </xf>
    <xf numFmtId="165" fontId="146" fillId="0" borderId="0">
      <protection locked="0"/>
    </xf>
    <xf numFmtId="165" fontId="146" fillId="0" borderId="0">
      <protection locked="0"/>
    </xf>
    <xf numFmtId="272" fontId="96" fillId="0" borderId="0"/>
    <xf numFmtId="272" fontId="96" fillId="0" borderId="0"/>
    <xf numFmtId="270" fontId="22" fillId="0" borderId="0"/>
    <xf numFmtId="270" fontId="22" fillId="0" borderId="0"/>
    <xf numFmtId="0" fontId="56" fillId="0" borderId="0"/>
    <xf numFmtId="0" fontId="56" fillId="0" borderId="0"/>
    <xf numFmtId="0" fontId="56" fillId="0" borderId="0"/>
    <xf numFmtId="0" fontId="65" fillId="0" borderId="0"/>
    <xf numFmtId="0" fontId="11" fillId="0" borderId="0"/>
    <xf numFmtId="0" fontId="64" fillId="0" borderId="0"/>
    <xf numFmtId="0" fontId="56" fillId="0" borderId="0"/>
    <xf numFmtId="0" fontId="56" fillId="0" borderId="0"/>
    <xf numFmtId="0" fontId="56" fillId="0" borderId="0"/>
    <xf numFmtId="0" fontId="56" fillId="0" borderId="0"/>
    <xf numFmtId="0" fontId="11" fillId="23" borderId="23" applyNumberFormat="0" applyFont="0" applyAlignment="0" applyProtection="0"/>
    <xf numFmtId="0" fontId="11" fillId="23" borderId="23" applyNumberFormat="0" applyFont="0" applyAlignment="0" applyProtection="0"/>
    <xf numFmtId="0" fontId="11" fillId="47" borderId="23" applyNumberFormat="0" applyAlignment="0" applyProtection="0"/>
    <xf numFmtId="0" fontId="187" fillId="20" borderId="24" applyNumberFormat="0" applyAlignment="0" applyProtection="0"/>
    <xf numFmtId="0" fontId="187" fillId="20" borderId="24" applyNumberFormat="0" applyAlignment="0" applyProtection="0"/>
    <xf numFmtId="0" fontId="78" fillId="44" borderId="24" applyNumberFormat="0" applyAlignment="0" applyProtection="0"/>
    <xf numFmtId="178" fontId="146" fillId="0" borderId="0">
      <protection locked="0"/>
    </xf>
    <xf numFmtId="4" fontId="194" fillId="55" borderId="43" applyNumberFormat="0" applyProtection="0">
      <alignment vertical="center"/>
    </xf>
    <xf numFmtId="4" fontId="194" fillId="55" borderId="43" applyNumberFormat="0" applyProtection="0">
      <alignment vertical="center"/>
    </xf>
    <xf numFmtId="4" fontId="195" fillId="55" borderId="43" applyNumberFormat="0" applyProtection="0">
      <alignment vertical="center"/>
    </xf>
    <xf numFmtId="4" fontId="195" fillId="55" borderId="43" applyNumberFormat="0" applyProtection="0">
      <alignment vertical="center"/>
    </xf>
    <xf numFmtId="4" fontId="196" fillId="55" borderId="43" applyNumberFormat="0" applyProtection="0">
      <alignment horizontal="left" vertical="center" indent="1"/>
    </xf>
    <xf numFmtId="4" fontId="196" fillId="55" borderId="43" applyNumberFormat="0" applyProtection="0">
      <alignment horizontal="left" vertical="center" indent="1"/>
    </xf>
    <xf numFmtId="4" fontId="196" fillId="57" borderId="43" applyNumberFormat="0" applyProtection="0">
      <alignment horizontal="right" vertical="center"/>
    </xf>
    <xf numFmtId="4" fontId="196" fillId="57" borderId="43" applyNumberFormat="0" applyProtection="0">
      <alignment horizontal="right" vertical="center"/>
    </xf>
    <xf numFmtId="4" fontId="196" fillId="58" borderId="43" applyNumberFormat="0" applyProtection="0">
      <alignment horizontal="right" vertical="center"/>
    </xf>
    <xf numFmtId="4" fontId="196" fillId="58" borderId="43" applyNumberFormat="0" applyProtection="0">
      <alignment horizontal="right" vertical="center"/>
    </xf>
    <xf numFmtId="4" fontId="196" fillId="59" borderId="43" applyNumberFormat="0" applyProtection="0">
      <alignment horizontal="right" vertical="center"/>
    </xf>
    <xf numFmtId="4" fontId="196" fillId="59" borderId="43" applyNumberFormat="0" applyProtection="0">
      <alignment horizontal="right" vertical="center"/>
    </xf>
    <xf numFmtId="4" fontId="196" fillId="60" borderId="43" applyNumberFormat="0" applyProtection="0">
      <alignment horizontal="right" vertical="center"/>
    </xf>
    <xf numFmtId="4" fontId="196" fillId="60" borderId="43" applyNumberFormat="0" applyProtection="0">
      <alignment horizontal="right" vertical="center"/>
    </xf>
    <xf numFmtId="4" fontId="196" fillId="61" borderId="43" applyNumberFormat="0" applyProtection="0">
      <alignment horizontal="right" vertical="center"/>
    </xf>
    <xf numFmtId="4" fontId="196" fillId="61" borderId="43" applyNumberFormat="0" applyProtection="0">
      <alignment horizontal="right" vertical="center"/>
    </xf>
    <xf numFmtId="4" fontId="196" fillId="62" borderId="43" applyNumberFormat="0" applyProtection="0">
      <alignment horizontal="right" vertical="center"/>
    </xf>
    <xf numFmtId="4" fontId="196" fillId="62" borderId="43" applyNumberFormat="0" applyProtection="0">
      <alignment horizontal="right" vertical="center"/>
    </xf>
    <xf numFmtId="4" fontId="196" fillId="63" borderId="43" applyNumberFormat="0" applyProtection="0">
      <alignment horizontal="right" vertical="center"/>
    </xf>
    <xf numFmtId="4" fontId="196" fillId="63" borderId="43" applyNumberFormat="0" applyProtection="0">
      <alignment horizontal="right" vertical="center"/>
    </xf>
    <xf numFmtId="4" fontId="196" fillId="64" borderId="43" applyNumberFormat="0" applyProtection="0">
      <alignment horizontal="right" vertical="center"/>
    </xf>
    <xf numFmtId="4" fontId="196" fillId="64" borderId="43" applyNumberFormat="0" applyProtection="0">
      <alignment horizontal="right" vertical="center"/>
    </xf>
    <xf numFmtId="4" fontId="196" fillId="65" borderId="43" applyNumberFormat="0" applyProtection="0">
      <alignment horizontal="right" vertical="center"/>
    </xf>
    <xf numFmtId="4" fontId="196" fillId="65" borderId="43" applyNumberFormat="0" applyProtection="0">
      <alignment horizontal="right" vertical="center"/>
    </xf>
    <xf numFmtId="4" fontId="196" fillId="67" borderId="43" applyNumberFormat="0" applyProtection="0">
      <alignment horizontal="right" vertical="center"/>
    </xf>
    <xf numFmtId="4" fontId="196" fillId="67" borderId="43" applyNumberFormat="0" applyProtection="0">
      <alignment horizontal="right" vertical="center"/>
    </xf>
    <xf numFmtId="4" fontId="196" fillId="68" borderId="43" applyNumberFormat="0" applyProtection="0">
      <alignment vertical="center"/>
    </xf>
    <xf numFmtId="4" fontId="196" fillId="68" borderId="43" applyNumberFormat="0" applyProtection="0">
      <alignment vertical="center"/>
    </xf>
    <xf numFmtId="4" fontId="197" fillId="68" borderId="43" applyNumberFormat="0" applyProtection="0">
      <alignment vertical="center"/>
    </xf>
    <xf numFmtId="4" fontId="197" fillId="68" borderId="43" applyNumberFormat="0" applyProtection="0">
      <alignment vertical="center"/>
    </xf>
    <xf numFmtId="4" fontId="194" fillId="67" borderId="45" applyNumberFormat="0" applyProtection="0">
      <alignment horizontal="left" vertical="center" indent="1"/>
    </xf>
    <xf numFmtId="4" fontId="194" fillId="67" borderId="45" applyNumberFormat="0" applyProtection="0">
      <alignment horizontal="left" vertical="center" indent="1"/>
    </xf>
    <xf numFmtId="4" fontId="196" fillId="68" borderId="43" applyNumberFormat="0" applyProtection="0">
      <alignment horizontal="right" vertical="center"/>
    </xf>
    <xf numFmtId="4" fontId="196" fillId="68" borderId="43" applyNumberFormat="0" applyProtection="0">
      <alignment horizontal="right" vertical="center"/>
    </xf>
    <xf numFmtId="4" fontId="197" fillId="68" borderId="43" applyNumberFormat="0" applyProtection="0">
      <alignment horizontal="right" vertical="center"/>
    </xf>
    <xf numFmtId="4" fontId="197" fillId="68" borderId="43" applyNumberFormat="0" applyProtection="0">
      <alignment horizontal="right" vertical="center"/>
    </xf>
    <xf numFmtId="4" fontId="194" fillId="67" borderId="43" applyNumberFormat="0" applyProtection="0">
      <alignment horizontal="left" vertical="center" indent="1"/>
    </xf>
    <xf numFmtId="4" fontId="194" fillId="67" borderId="43" applyNumberFormat="0" applyProtection="0">
      <alignment horizontal="left" vertical="center" indent="1"/>
    </xf>
    <xf numFmtId="4" fontId="198" fillId="53" borderId="45" applyNumberFormat="0" applyProtection="0">
      <alignment horizontal="left" vertical="center" indent="1"/>
    </xf>
    <xf numFmtId="4" fontId="198" fillId="53" borderId="45" applyNumberFormat="0" applyProtection="0">
      <alignment horizontal="left" vertical="center" indent="1"/>
    </xf>
    <xf numFmtId="4" fontId="199" fillId="68" borderId="43" applyNumberFormat="0" applyProtection="0">
      <alignment horizontal="right" vertical="center"/>
    </xf>
    <xf numFmtId="4" fontId="199" fillId="68" borderId="43" applyNumberFormat="0" applyProtection="0">
      <alignment horizontal="right" vertical="center"/>
    </xf>
    <xf numFmtId="0" fontId="192" fillId="1" borderId="28" applyNumberFormat="0" applyFont="0" applyAlignment="0">
      <alignment horizontal="center"/>
    </xf>
    <xf numFmtId="0" fontId="192" fillId="1" borderId="28" applyNumberFormat="0" applyFont="0" applyAlignment="0">
      <alignment horizontal="center"/>
    </xf>
    <xf numFmtId="168" fontId="96" fillId="0" borderId="0" applyFont="0" applyFill="0" applyBorder="0" applyAlignment="0" applyProtection="0"/>
    <xf numFmtId="168" fontId="96" fillId="0" borderId="0" applyFont="0" applyFill="0" applyBorder="0" applyAlignment="0" applyProtection="0"/>
    <xf numFmtId="14" fontId="203" fillId="0" borderId="0"/>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190" fontId="207" fillId="0" borderId="27">
      <alignment horizontal="right" vertical="center"/>
    </xf>
    <xf numFmtId="190" fontId="207" fillId="0" borderId="27">
      <alignment horizontal="right" vertical="center"/>
    </xf>
    <xf numFmtId="208" fontId="116" fillId="0" borderId="27">
      <alignment horizontal="right" vertical="center"/>
    </xf>
    <xf numFmtId="208" fontId="116"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9" fontId="12" fillId="0" borderId="46">
      <alignment horizontal="right" vertical="center"/>
    </xf>
    <xf numFmtId="279" fontId="12" fillId="0" borderId="46">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78" fontId="12" fillId="0" borderId="27">
      <alignment horizontal="right" vertical="center"/>
    </xf>
    <xf numFmtId="278" fontId="12" fillId="0" borderId="27">
      <alignment horizontal="right" vertical="center"/>
    </xf>
    <xf numFmtId="279" fontId="12" fillId="0" borderId="46">
      <alignment horizontal="right" vertical="center"/>
    </xf>
    <xf numFmtId="279" fontId="12" fillId="0" borderId="46">
      <alignment horizontal="right" vertical="center"/>
    </xf>
    <xf numFmtId="191" fontId="84" fillId="0" borderId="27">
      <alignment horizontal="right" vertical="center"/>
    </xf>
    <xf numFmtId="191" fontId="84"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191" fontId="84" fillId="0" borderId="27">
      <alignment horizontal="right" vertical="center"/>
    </xf>
    <xf numFmtId="191" fontId="84" fillId="0" borderId="27">
      <alignment horizontal="right" vertical="center"/>
    </xf>
    <xf numFmtId="210" fontId="82" fillId="0" borderId="27">
      <alignment horizontal="right" vertical="center"/>
    </xf>
    <xf numFmtId="210" fontId="82" fillId="0" borderId="27">
      <alignment horizontal="right" vertical="center"/>
    </xf>
    <xf numFmtId="282" fontId="82" fillId="0" borderId="27">
      <alignment horizontal="right" vertical="center"/>
    </xf>
    <xf numFmtId="282" fontId="82" fillId="0" borderId="27">
      <alignment horizontal="right" vertical="center"/>
    </xf>
    <xf numFmtId="282" fontId="82" fillId="0" borderId="27">
      <alignment horizontal="right" vertical="center"/>
    </xf>
    <xf numFmtId="282" fontId="82" fillId="0" borderId="27">
      <alignment horizontal="right" vertical="center"/>
    </xf>
    <xf numFmtId="280" fontId="82" fillId="0" borderId="27">
      <alignment horizontal="right" vertical="center"/>
    </xf>
    <xf numFmtId="280" fontId="82" fillId="0" borderId="27">
      <alignment horizontal="right" vertical="center"/>
    </xf>
    <xf numFmtId="281" fontId="93" fillId="0" borderId="27">
      <alignment horizontal="right" vertical="center"/>
    </xf>
    <xf numFmtId="281" fontId="93" fillId="0" borderId="27">
      <alignment horizontal="right" vertical="center"/>
    </xf>
    <xf numFmtId="280" fontId="82" fillId="0" borderId="27">
      <alignment horizontal="right" vertical="center"/>
    </xf>
    <xf numFmtId="280" fontId="82" fillId="0" borderId="27">
      <alignment horizontal="right" vertical="center"/>
    </xf>
    <xf numFmtId="191" fontId="84" fillId="0" borderId="27">
      <alignment horizontal="right" vertical="center"/>
    </xf>
    <xf numFmtId="191" fontId="84"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10" fontId="82" fillId="0" borderId="27">
      <alignment horizontal="right" vertical="center"/>
    </xf>
    <xf numFmtId="210" fontId="82" fillId="0" borderId="27">
      <alignment horizontal="right" vertical="center"/>
    </xf>
    <xf numFmtId="191" fontId="84" fillId="0" borderId="27">
      <alignment horizontal="right" vertical="center"/>
    </xf>
    <xf numFmtId="191" fontId="84" fillId="0" borderId="27">
      <alignment horizontal="right" vertical="center"/>
    </xf>
    <xf numFmtId="283" fontId="81" fillId="0" borderId="27">
      <alignment horizontal="right" vertical="center"/>
    </xf>
    <xf numFmtId="283" fontId="81" fillId="0" borderId="27">
      <alignment horizontal="right" vertical="center"/>
    </xf>
    <xf numFmtId="191" fontId="84" fillId="0" borderId="27">
      <alignment horizontal="right" vertical="center"/>
    </xf>
    <xf numFmtId="191" fontId="84" fillId="0" borderId="27">
      <alignment horizontal="right" vertical="center"/>
    </xf>
    <xf numFmtId="279" fontId="12" fillId="0" borderId="46">
      <alignment horizontal="right" vertical="center"/>
    </xf>
    <xf numFmtId="279" fontId="12" fillId="0" borderId="46">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9" fontId="12" fillId="0" borderId="46">
      <alignment horizontal="right" vertical="center"/>
    </xf>
    <xf numFmtId="279" fontId="12" fillId="0" borderId="46">
      <alignment horizontal="right" vertical="center"/>
    </xf>
    <xf numFmtId="280" fontId="82" fillId="0" borderId="27">
      <alignment horizontal="right" vertical="center"/>
    </xf>
    <xf numFmtId="280" fontId="82" fillId="0" borderId="27">
      <alignment horizontal="right" vertical="center"/>
    </xf>
    <xf numFmtId="281" fontId="93" fillId="0" borderId="27">
      <alignment horizontal="right" vertical="center"/>
    </xf>
    <xf numFmtId="281" fontId="93" fillId="0" borderId="27">
      <alignment horizontal="right" vertical="center"/>
    </xf>
    <xf numFmtId="280" fontId="82" fillId="0" borderId="27">
      <alignment horizontal="right" vertical="center"/>
    </xf>
    <xf numFmtId="280" fontId="82" fillId="0" borderId="27">
      <alignment horizontal="right" vertical="center"/>
    </xf>
    <xf numFmtId="282" fontId="82" fillId="0" borderId="27">
      <alignment horizontal="right" vertical="center"/>
    </xf>
    <xf numFmtId="282" fontId="8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80" fontId="82" fillId="0" borderId="27">
      <alignment horizontal="right" vertical="center"/>
    </xf>
    <xf numFmtId="280" fontId="82" fillId="0" borderId="27">
      <alignment horizontal="right" vertical="center"/>
    </xf>
    <xf numFmtId="280" fontId="82" fillId="0" borderId="27">
      <alignment horizontal="right" vertical="center"/>
    </xf>
    <xf numFmtId="280" fontId="82" fillId="0" borderId="27">
      <alignment horizontal="right" vertical="center"/>
    </xf>
    <xf numFmtId="279" fontId="12" fillId="0" borderId="46">
      <alignment horizontal="right" vertical="center"/>
    </xf>
    <xf numFmtId="279" fontId="12" fillId="0" borderId="46">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24" fontId="12" fillId="0" borderId="27">
      <alignment horizontal="right" vertical="center"/>
    </xf>
    <xf numFmtId="224" fontId="12" fillId="0" borderId="27">
      <alignment horizontal="right" vertical="center"/>
    </xf>
    <xf numFmtId="285" fontId="11" fillId="0" borderId="27">
      <alignment horizontal="right" vertical="center"/>
    </xf>
    <xf numFmtId="285" fontId="11" fillId="0" borderId="27">
      <alignment horizontal="right" vertical="center"/>
    </xf>
    <xf numFmtId="278" fontId="12" fillId="0" borderId="27">
      <alignment horizontal="right" vertical="center"/>
    </xf>
    <xf numFmtId="278" fontId="12" fillId="0" borderId="27">
      <alignment horizontal="right" vertical="center"/>
    </xf>
    <xf numFmtId="224" fontId="12" fillId="0" borderId="27">
      <alignment horizontal="right" vertical="center"/>
    </xf>
    <xf numFmtId="224" fontId="12" fillId="0" borderId="27">
      <alignment horizontal="right" vertical="center"/>
    </xf>
    <xf numFmtId="210" fontId="82" fillId="0" borderId="27">
      <alignment horizontal="right" vertical="center"/>
    </xf>
    <xf numFmtId="210" fontId="82" fillId="0" borderId="27">
      <alignment horizontal="right" vertical="center"/>
    </xf>
    <xf numFmtId="279" fontId="12" fillId="0" borderId="46">
      <alignment horizontal="right" vertical="center"/>
    </xf>
    <xf numFmtId="279" fontId="12" fillId="0" borderId="46">
      <alignment horizontal="right" vertical="center"/>
    </xf>
    <xf numFmtId="280" fontId="82" fillId="0" borderId="27">
      <alignment horizontal="right" vertical="center"/>
    </xf>
    <xf numFmtId="280" fontId="82" fillId="0" borderId="27">
      <alignment horizontal="right" vertical="center"/>
    </xf>
    <xf numFmtId="278" fontId="12" fillId="0" borderId="27">
      <alignment horizontal="right" vertical="center"/>
    </xf>
    <xf numFmtId="278" fontId="12" fillId="0" borderId="27">
      <alignment horizontal="right" vertical="center"/>
    </xf>
    <xf numFmtId="281" fontId="93" fillId="0" borderId="27">
      <alignment horizontal="right" vertical="center"/>
    </xf>
    <xf numFmtId="281" fontId="93" fillId="0" borderId="27">
      <alignment horizontal="right" vertical="center"/>
    </xf>
    <xf numFmtId="280" fontId="82" fillId="0" borderId="27">
      <alignment horizontal="right" vertical="center"/>
    </xf>
    <xf numFmtId="280" fontId="82" fillId="0" borderId="27">
      <alignment horizontal="right" vertical="center"/>
    </xf>
    <xf numFmtId="210" fontId="82" fillId="0" borderId="27">
      <alignment horizontal="right" vertical="center"/>
    </xf>
    <xf numFmtId="210" fontId="82" fillId="0" borderId="27">
      <alignment horizontal="right" vertical="center"/>
    </xf>
    <xf numFmtId="210" fontId="82" fillId="0" borderId="27">
      <alignment horizontal="right" vertical="center"/>
    </xf>
    <xf numFmtId="210" fontId="82" fillId="0" borderId="27">
      <alignment horizontal="right" vertical="center"/>
    </xf>
    <xf numFmtId="286" fontId="81" fillId="0" borderId="27">
      <alignment horizontal="right" vertical="center"/>
    </xf>
    <xf numFmtId="286" fontId="81" fillId="0" borderId="27">
      <alignment horizontal="right" vertical="center"/>
    </xf>
    <xf numFmtId="279" fontId="12" fillId="0" borderId="46">
      <alignment horizontal="right" vertical="center"/>
    </xf>
    <xf numFmtId="279" fontId="12" fillId="0" borderId="46">
      <alignment horizontal="right" vertical="center"/>
    </xf>
    <xf numFmtId="287" fontId="82" fillId="0" borderId="27">
      <alignment horizontal="right" vertical="center"/>
    </xf>
    <xf numFmtId="287" fontId="82"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80" fontId="82" fillId="0" borderId="27">
      <alignment horizontal="right" vertical="center"/>
    </xf>
    <xf numFmtId="280" fontId="82" fillId="0" borderId="27">
      <alignment horizontal="right" vertical="center"/>
    </xf>
    <xf numFmtId="282" fontId="82" fillId="0" borderId="27">
      <alignment horizontal="right" vertical="center"/>
    </xf>
    <xf numFmtId="282" fontId="82" fillId="0" borderId="27">
      <alignment horizontal="right" vertical="center"/>
    </xf>
    <xf numFmtId="212" fontId="82" fillId="0" borderId="27">
      <alignment horizontal="right" vertical="center"/>
    </xf>
    <xf numFmtId="212" fontId="82"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80" fontId="82" fillId="0" borderId="27">
      <alignment horizontal="right" vertical="center"/>
    </xf>
    <xf numFmtId="280" fontId="8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80" fontId="82" fillId="0" borderId="27">
      <alignment horizontal="right" vertical="center"/>
    </xf>
    <xf numFmtId="280" fontId="82"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11" fontId="12" fillId="0" borderId="27">
      <alignment horizontal="right" vertical="center"/>
    </xf>
    <xf numFmtId="211" fontId="12" fillId="0" borderId="27">
      <alignment horizontal="right" vertical="center"/>
    </xf>
    <xf numFmtId="191" fontId="84" fillId="0" borderId="27">
      <alignment horizontal="right" vertical="center"/>
    </xf>
    <xf numFmtId="191" fontId="84" fillId="0" borderId="27">
      <alignment horizontal="right" vertical="center"/>
    </xf>
    <xf numFmtId="208" fontId="116" fillId="0" borderId="27">
      <alignment horizontal="right" vertical="center"/>
    </xf>
    <xf numFmtId="208" fontId="116" fillId="0" borderId="27">
      <alignment horizontal="right" vertical="center"/>
    </xf>
    <xf numFmtId="288" fontId="116" fillId="0" borderId="27">
      <alignment horizontal="right" vertical="center"/>
    </xf>
    <xf numFmtId="288" fontId="116" fillId="0" borderId="27">
      <alignment horizontal="right" vertical="center"/>
    </xf>
    <xf numFmtId="280" fontId="82" fillId="0" borderId="27">
      <alignment horizontal="right" vertical="center"/>
    </xf>
    <xf numFmtId="280" fontId="82" fillId="0" borderId="27">
      <alignment horizontal="right" vertical="center"/>
    </xf>
    <xf numFmtId="208" fontId="116" fillId="0" borderId="27">
      <alignment horizontal="right" vertical="center"/>
    </xf>
    <xf numFmtId="208" fontId="116" fillId="0" borderId="27">
      <alignment horizontal="right" vertical="center"/>
    </xf>
    <xf numFmtId="280" fontId="82" fillId="0" borderId="27">
      <alignment horizontal="right" vertical="center"/>
    </xf>
    <xf numFmtId="280" fontId="8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08" fontId="116" fillId="0" borderId="27">
      <alignment horizontal="right" vertical="center"/>
    </xf>
    <xf numFmtId="278" fontId="12" fillId="0" borderId="27">
      <alignment horizontal="right" vertical="center"/>
    </xf>
    <xf numFmtId="278" fontId="12" fillId="0" borderId="27">
      <alignment horizontal="right" vertical="center"/>
    </xf>
    <xf numFmtId="268" fontId="82" fillId="0" borderId="27">
      <alignment horizontal="right" vertical="center"/>
    </xf>
    <xf numFmtId="268" fontId="82" fillId="0" borderId="27">
      <alignment horizontal="right" vertical="center"/>
    </xf>
    <xf numFmtId="268" fontId="82" fillId="0" borderId="27">
      <alignment horizontal="right" vertical="center"/>
    </xf>
    <xf numFmtId="268" fontId="82" fillId="0" borderId="27">
      <alignment horizontal="right" vertical="center"/>
    </xf>
    <xf numFmtId="268" fontId="82" fillId="0" borderId="27">
      <alignment horizontal="right" vertical="center"/>
    </xf>
    <xf numFmtId="268" fontId="82" fillId="0" borderId="27">
      <alignment horizontal="right" vertical="center"/>
    </xf>
    <xf numFmtId="268" fontId="82" fillId="0" borderId="27">
      <alignment horizontal="right" vertical="center"/>
    </xf>
    <xf numFmtId="268" fontId="82" fillId="0" borderId="27">
      <alignment horizontal="right" vertical="center"/>
    </xf>
    <xf numFmtId="278" fontId="12" fillId="0" borderId="27">
      <alignment horizontal="right" vertical="center"/>
    </xf>
    <xf numFmtId="278" fontId="12" fillId="0" borderId="27">
      <alignment horizontal="right" vertical="center"/>
    </xf>
    <xf numFmtId="268" fontId="82" fillId="0" borderId="27">
      <alignment horizontal="right" vertical="center"/>
    </xf>
    <xf numFmtId="268" fontId="82" fillId="0" borderId="27">
      <alignment horizontal="right" vertical="center"/>
    </xf>
    <xf numFmtId="289" fontId="82" fillId="0" borderId="46">
      <alignment horizontal="right" vertical="center"/>
    </xf>
    <xf numFmtId="289" fontId="82" fillId="0" borderId="46">
      <alignment horizontal="right" vertical="center"/>
    </xf>
    <xf numFmtId="289" fontId="82" fillId="0" borderId="46">
      <alignment horizontal="right" vertical="center"/>
    </xf>
    <xf numFmtId="289" fontId="82" fillId="0" borderId="46">
      <alignment horizontal="right" vertical="center"/>
    </xf>
    <xf numFmtId="289" fontId="82" fillId="0" borderId="46">
      <alignment horizontal="right" vertical="center"/>
    </xf>
    <xf numFmtId="289" fontId="82" fillId="0" borderId="46">
      <alignment horizontal="right" vertical="center"/>
    </xf>
    <xf numFmtId="289" fontId="82" fillId="0" borderId="46">
      <alignment horizontal="right" vertical="center"/>
    </xf>
    <xf numFmtId="289" fontId="82" fillId="0" borderId="46">
      <alignment horizontal="right" vertical="center"/>
    </xf>
    <xf numFmtId="289" fontId="82" fillId="0" borderId="46">
      <alignment horizontal="right" vertical="center"/>
    </xf>
    <xf numFmtId="289" fontId="82" fillId="0" borderId="46">
      <alignment horizontal="right" vertical="center"/>
    </xf>
    <xf numFmtId="190" fontId="207" fillId="0" borderId="27">
      <alignment horizontal="right" vertical="center"/>
    </xf>
    <xf numFmtId="190" fontId="207" fillId="0" borderId="27">
      <alignment horizontal="right" vertical="center"/>
    </xf>
    <xf numFmtId="191" fontId="84" fillId="0" borderId="27">
      <alignment horizontal="right" vertical="center"/>
    </xf>
    <xf numFmtId="191" fontId="84" fillId="0" borderId="27">
      <alignment horizontal="right" vertical="center"/>
    </xf>
    <xf numFmtId="278" fontId="12" fillId="0" borderId="27">
      <alignment horizontal="right" vertical="center"/>
    </xf>
    <xf numFmtId="278" fontId="12" fillId="0" borderId="27">
      <alignment horizontal="right" vertical="center"/>
    </xf>
    <xf numFmtId="280" fontId="82" fillId="0" borderId="27">
      <alignment horizontal="right" vertical="center"/>
    </xf>
    <xf numFmtId="280" fontId="82" fillId="0" borderId="27">
      <alignment horizontal="right" vertical="center"/>
    </xf>
    <xf numFmtId="278" fontId="12" fillId="0" borderId="27">
      <alignment horizontal="right" vertical="center"/>
    </xf>
    <xf numFmtId="278" fontId="12" fillId="0" borderId="27">
      <alignment horizontal="right" vertical="center"/>
    </xf>
    <xf numFmtId="279" fontId="12" fillId="0" borderId="46">
      <alignment horizontal="right" vertical="center"/>
    </xf>
    <xf numFmtId="279" fontId="12" fillId="0" borderId="46">
      <alignment horizontal="right" vertical="center"/>
    </xf>
    <xf numFmtId="279" fontId="12" fillId="0" borderId="46">
      <alignment horizontal="right" vertical="center"/>
    </xf>
    <xf numFmtId="279" fontId="12" fillId="0" borderId="46">
      <alignment horizontal="right" vertical="center"/>
    </xf>
    <xf numFmtId="279" fontId="12" fillId="0" borderId="46">
      <alignment horizontal="right" vertical="center"/>
    </xf>
    <xf numFmtId="279" fontId="12" fillId="0" borderId="46">
      <alignment horizontal="right" vertical="center"/>
    </xf>
    <xf numFmtId="279" fontId="12" fillId="0" borderId="46">
      <alignment horizontal="right" vertical="center"/>
    </xf>
    <xf numFmtId="279" fontId="12" fillId="0" borderId="46">
      <alignment horizontal="right" vertical="center"/>
    </xf>
    <xf numFmtId="279" fontId="12" fillId="0" borderId="46">
      <alignment horizontal="right" vertical="center"/>
    </xf>
    <xf numFmtId="279" fontId="12" fillId="0" borderId="46">
      <alignment horizontal="right" vertical="center"/>
    </xf>
    <xf numFmtId="278" fontId="12" fillId="0" borderId="27">
      <alignment horizontal="right" vertical="center"/>
    </xf>
    <xf numFmtId="278" fontId="12" fillId="0" borderId="27">
      <alignment horizontal="right" vertical="center"/>
    </xf>
    <xf numFmtId="212" fontId="82" fillId="0" borderId="27">
      <alignment horizontal="right" vertical="center"/>
    </xf>
    <xf numFmtId="212" fontId="82" fillId="0" borderId="27">
      <alignment horizontal="right" vertical="center"/>
    </xf>
    <xf numFmtId="191" fontId="84" fillId="0" borderId="27">
      <alignment horizontal="right" vertical="center"/>
    </xf>
    <xf numFmtId="191" fontId="84"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78" fontId="12" fillId="0" borderId="27">
      <alignment horizontal="right" vertical="center"/>
    </xf>
    <xf numFmtId="211" fontId="12" fillId="0" borderId="27">
      <alignment horizontal="right" vertical="center"/>
    </xf>
    <xf numFmtId="211" fontId="12" fillId="0" borderId="27">
      <alignment horizontal="right" vertical="center"/>
    </xf>
    <xf numFmtId="290" fontId="209" fillId="0" borderId="27">
      <alignment horizontal="right" vertical="center"/>
    </xf>
    <xf numFmtId="290" fontId="209" fillId="0" borderId="27">
      <alignment horizontal="right" vertical="center"/>
    </xf>
    <xf numFmtId="0" fontId="68" fillId="20" borderId="22" applyNumberFormat="0" applyAlignment="0" applyProtection="0"/>
    <xf numFmtId="0" fontId="68" fillId="20" borderId="22" applyNumberFormat="0" applyAlignment="0" applyProtection="0"/>
    <xf numFmtId="0" fontId="216" fillId="0" borderId="26" applyBorder="0" applyAlignment="0">
      <alignment horizontal="center" vertical="center"/>
    </xf>
    <xf numFmtId="0" fontId="216" fillId="0" borderId="26" applyBorder="0" applyAlignment="0">
      <alignment horizontal="center" vertical="center"/>
    </xf>
    <xf numFmtId="0" fontId="218" fillId="0" borderId="50" applyNumberFormat="0" applyFill="0" applyAlignment="0" applyProtection="0"/>
    <xf numFmtId="0" fontId="218" fillId="0" borderId="50" applyNumberFormat="0" applyFill="0" applyAlignment="0" applyProtection="0"/>
    <xf numFmtId="0" fontId="218" fillId="0" borderId="50" applyNumberFormat="0" applyFill="0" applyAlignment="0" applyProtection="0"/>
    <xf numFmtId="0" fontId="218" fillId="0" borderId="50" applyNumberFormat="0" applyFill="0" applyAlignment="0" applyProtection="0"/>
    <xf numFmtId="194" fontId="12" fillId="0" borderId="27">
      <alignment horizontal="center"/>
    </xf>
    <xf numFmtId="194" fontId="12" fillId="0" borderId="27">
      <alignment horizontal="center"/>
    </xf>
    <xf numFmtId="0" fontId="96" fillId="0" borderId="0"/>
    <xf numFmtId="0" fontId="96" fillId="0" borderId="0"/>
    <xf numFmtId="224" fontId="227" fillId="69" borderId="26">
      <alignment vertical="top"/>
    </xf>
    <xf numFmtId="224" fontId="227" fillId="69" borderId="26">
      <alignment vertical="top"/>
    </xf>
    <xf numFmtId="208" fontId="229" fillId="47" borderId="26"/>
    <xf numFmtId="208" fontId="229" fillId="47" borderId="26"/>
    <xf numFmtId="224" fontId="165" fillId="0" borderId="26">
      <alignment horizontal="left" vertical="top"/>
    </xf>
    <xf numFmtId="224" fontId="165" fillId="0" borderId="26">
      <alignment horizontal="left" vertical="top"/>
    </xf>
    <xf numFmtId="0" fontId="65" fillId="0" borderId="0"/>
    <xf numFmtId="3" fontId="83" fillId="0" borderId="60"/>
    <xf numFmtId="3" fontId="83" fillId="0" borderId="60"/>
    <xf numFmtId="3" fontId="83" fillId="0" borderId="60"/>
    <xf numFmtId="3" fontId="83" fillId="0" borderId="60"/>
    <xf numFmtId="3" fontId="83" fillId="0" borderId="60"/>
    <xf numFmtId="3" fontId="83" fillId="0" borderId="60"/>
    <xf numFmtId="1" fontId="102" fillId="0" borderId="60" applyBorder="0" applyAlignment="0">
      <alignment horizontal="center"/>
    </xf>
    <xf numFmtId="1" fontId="102" fillId="0" borderId="60" applyBorder="0" applyAlignment="0">
      <alignment horizontal="center"/>
    </xf>
    <xf numFmtId="1" fontId="102" fillId="0" borderId="60" applyBorder="0" applyAlignment="0">
      <alignment horizontal="center"/>
    </xf>
    <xf numFmtId="1" fontId="102" fillId="0" borderId="60" applyBorder="0" applyAlignment="0">
      <alignment horizontal="center"/>
    </xf>
    <xf numFmtId="1" fontId="102" fillId="0" borderId="60" applyBorder="0" applyAlignment="0">
      <alignment horizontal="center"/>
    </xf>
    <xf numFmtId="1" fontId="102" fillId="0" borderId="60" applyBorder="0" applyAlignment="0">
      <alignment horizontal="center"/>
    </xf>
    <xf numFmtId="3" fontId="83" fillId="0" borderId="60"/>
    <xf numFmtId="3" fontId="83" fillId="0" borderId="60"/>
    <xf numFmtId="3" fontId="83" fillId="0" borderId="60"/>
    <xf numFmtId="3" fontId="83" fillId="0" borderId="60"/>
    <xf numFmtId="3" fontId="83" fillId="0" borderId="60"/>
    <xf numFmtId="3" fontId="83" fillId="0" borderId="60"/>
    <xf numFmtId="3" fontId="83" fillId="0" borderId="60"/>
    <xf numFmtId="3" fontId="83" fillId="0" borderId="60"/>
    <xf numFmtId="3" fontId="83" fillId="0" borderId="60"/>
    <xf numFmtId="3" fontId="83" fillId="0" borderId="60"/>
    <xf numFmtId="3" fontId="83" fillId="0" borderId="60"/>
    <xf numFmtId="3" fontId="83" fillId="0" borderId="60"/>
    <xf numFmtId="0" fontId="76" fillId="0" borderId="32" applyFill="0" applyAlignment="0"/>
    <xf numFmtId="0" fontId="76" fillId="0" borderId="32" applyFill="0" applyAlignment="0"/>
    <xf numFmtId="0" fontId="76" fillId="0" borderId="32" applyFill="0" applyAlignment="0"/>
    <xf numFmtId="0" fontId="76" fillId="0" borderId="32" applyFill="0" applyAlignment="0"/>
    <xf numFmtId="0" fontId="76" fillId="0" borderId="32" applyFill="0" applyAlignment="0"/>
    <xf numFmtId="0" fontId="76" fillId="0" borderId="32" applyFill="0" applyAlignment="0"/>
    <xf numFmtId="0" fontId="76" fillId="0" borderId="32" applyFill="0" applyAlignment="0"/>
    <xf numFmtId="0" fontId="76" fillId="0" borderId="32" applyFill="0" applyAlignment="0"/>
    <xf numFmtId="0" fontId="82" fillId="0" borderId="32" applyAlignment="0"/>
    <xf numFmtId="0" fontId="82" fillId="0" borderId="32" applyAlignment="0"/>
    <xf numFmtId="0" fontId="82" fillId="0" borderId="32" applyAlignment="0"/>
    <xf numFmtId="0" fontId="82" fillId="0" borderId="32" applyAlignment="0"/>
    <xf numFmtId="0" fontId="82" fillId="0" borderId="32" applyAlignment="0"/>
    <xf numFmtId="0" fontId="82" fillId="0" borderId="32" applyAlignment="0"/>
    <xf numFmtId="0" fontId="82" fillId="0" borderId="32" applyAlignment="0"/>
    <xf numFmtId="0" fontId="82" fillId="0" borderId="32" applyAlignment="0"/>
    <xf numFmtId="0" fontId="82" fillId="0" borderId="32" applyAlignment="0"/>
    <xf numFmtId="0" fontId="82" fillId="0" borderId="32" applyAlignment="0"/>
    <xf numFmtId="0" fontId="82" fillId="0" borderId="32" applyAlignment="0"/>
    <xf numFmtId="0" fontId="82" fillId="0" borderId="32" applyAlignment="0"/>
    <xf numFmtId="0" fontId="82" fillId="0" borderId="32" applyAlignment="0"/>
    <xf numFmtId="0" fontId="82" fillId="0" borderId="32" applyAlignment="0"/>
    <xf numFmtId="0" fontId="82" fillId="0" borderId="32" applyAlignment="0"/>
    <xf numFmtId="0" fontId="82" fillId="0" borderId="32" applyAlignment="0"/>
    <xf numFmtId="0" fontId="82" fillId="0" borderId="32" applyAlignment="0"/>
    <xf numFmtId="0" fontId="82" fillId="0" borderId="32" applyAlignment="0"/>
    <xf numFmtId="0" fontId="82" fillId="0" borderId="32" applyAlignment="0"/>
    <xf numFmtId="0" fontId="82" fillId="0" borderId="32" applyAlignment="0"/>
    <xf numFmtId="0" fontId="82" fillId="0" borderId="32" applyAlignment="0"/>
    <xf numFmtId="0" fontId="82" fillId="0" borderId="32" applyAlignment="0"/>
    <xf numFmtId="0" fontId="82" fillId="0" borderId="32" applyAlignment="0"/>
    <xf numFmtId="0" fontId="82" fillId="0" borderId="32" applyAlignment="0"/>
    <xf numFmtId="0" fontId="107" fillId="0" borderId="60" applyNumberFormat="0" applyFont="0" applyBorder="0">
      <alignment horizontal="left" indent="2"/>
    </xf>
    <xf numFmtId="0" fontId="107" fillId="0" borderId="60" applyNumberFormat="0" applyFont="0" applyBorder="0">
      <alignment horizontal="left" indent="2"/>
    </xf>
    <xf numFmtId="0" fontId="107" fillId="0" borderId="60" applyNumberFormat="0" applyFont="0" applyBorder="0">
      <alignment horizontal="left" indent="2"/>
    </xf>
    <xf numFmtId="0" fontId="107" fillId="0" borderId="60" applyNumberFormat="0" applyFont="0" applyBorder="0">
      <alignment horizontal="left" indent="2"/>
    </xf>
    <xf numFmtId="0" fontId="107" fillId="0" borderId="60" applyNumberFormat="0" applyFont="0" applyBorder="0">
      <alignment horizontal="left" indent="2"/>
    </xf>
    <xf numFmtId="0" fontId="107" fillId="0" borderId="60" applyNumberFormat="0" applyFont="0" applyBorder="0">
      <alignment horizontal="left" indent="2"/>
    </xf>
    <xf numFmtId="0" fontId="107" fillId="0" borderId="60" applyNumberFormat="0" applyFont="0" applyBorder="0">
      <alignment horizontal="left" indent="2"/>
    </xf>
    <xf numFmtId="0" fontId="107" fillId="0" borderId="60" applyNumberFormat="0" applyFont="0" applyBorder="0">
      <alignment horizontal="left" indent="2"/>
    </xf>
    <xf numFmtId="0" fontId="107" fillId="0" borderId="60" applyNumberFormat="0" applyFont="0" applyBorder="0" applyAlignment="0">
      <alignment horizontal="center"/>
    </xf>
    <xf numFmtId="0" fontId="107" fillId="0" borderId="60" applyNumberFormat="0" applyFont="0" applyBorder="0" applyAlignment="0">
      <alignment horizontal="center"/>
    </xf>
    <xf numFmtId="0" fontId="107" fillId="0" borderId="60" applyNumberFormat="0" applyFont="0" applyBorder="0" applyAlignment="0">
      <alignment horizontal="center"/>
    </xf>
    <xf numFmtId="0" fontId="107" fillId="0" borderId="60" applyNumberFormat="0" applyFont="0" applyBorder="0" applyAlignment="0">
      <alignment horizontal="center"/>
    </xf>
    <xf numFmtId="0" fontId="107" fillId="0" borderId="60" applyNumberFormat="0" applyFont="0" applyBorder="0" applyAlignment="0">
      <alignment horizontal="center"/>
    </xf>
    <xf numFmtId="0" fontId="107" fillId="0" borderId="60" applyNumberFormat="0" applyFont="0" applyBorder="0" applyAlignment="0">
      <alignment horizontal="center"/>
    </xf>
    <xf numFmtId="0" fontId="107" fillId="0" borderId="60" applyNumberFormat="0" applyFont="0" applyBorder="0" applyAlignment="0">
      <alignment horizontal="center"/>
    </xf>
    <xf numFmtId="0" fontId="107" fillId="0" borderId="60" applyNumberFormat="0" applyFont="0" applyBorder="0" applyAlignment="0">
      <alignment horizontal="center"/>
    </xf>
    <xf numFmtId="0" fontId="11" fillId="0" borderId="0"/>
    <xf numFmtId="0" fontId="127" fillId="20" borderId="22" applyNumberFormat="0" applyAlignment="0" applyProtection="0"/>
    <xf numFmtId="0" fontId="127" fillId="20" borderId="22" applyNumberFormat="0" applyAlignment="0" applyProtection="0"/>
    <xf numFmtId="0" fontId="68" fillId="44" borderId="22" applyNumberFormat="0" applyAlignment="0" applyProtection="0"/>
    <xf numFmtId="165" fontId="11" fillId="0" borderId="0" applyFont="0" applyFill="0" applyBorder="0" applyAlignment="0" applyProtection="0"/>
    <xf numFmtId="43" fontId="32" fillId="0" borderId="0" applyFont="0" applyFill="0" applyBorder="0" applyAlignment="0" applyProtection="0"/>
    <xf numFmtId="165" fontId="56"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6" fontId="11" fillId="0" borderId="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 fontId="131" fillId="0" borderId="14" applyBorder="0"/>
    <xf numFmtId="1" fontId="131" fillId="0" borderId="14" applyBorder="0"/>
    <xf numFmtId="250" fontId="84" fillId="0" borderId="60"/>
    <xf numFmtId="250" fontId="84" fillId="0" borderId="60"/>
    <xf numFmtId="250" fontId="84" fillId="0" borderId="60"/>
    <xf numFmtId="250" fontId="84" fillId="0" borderId="60"/>
    <xf numFmtId="0" fontId="78" fillId="20" borderId="24" applyNumberFormat="0" applyAlignment="0" applyProtection="0"/>
    <xf numFmtId="0" fontId="78" fillId="20" borderId="24" applyNumberFormat="0" applyAlignment="0" applyProtection="0"/>
    <xf numFmtId="0" fontId="73" fillId="7" borderId="22" applyNumberFormat="0" applyAlignment="0" applyProtection="0"/>
    <xf numFmtId="0" fontId="73" fillId="7" borderId="22" applyNumberFormat="0" applyAlignment="0" applyProtection="0"/>
    <xf numFmtId="0" fontId="155" fillId="50" borderId="38" applyNumberFormat="0" applyAlignment="0">
      <protection locked="0"/>
    </xf>
    <xf numFmtId="0" fontId="11" fillId="23" borderId="23" applyNumberFormat="0" applyFont="0" applyAlignment="0" applyProtection="0"/>
    <xf numFmtId="0" fontId="11" fillId="23" borderId="23" applyNumberFormat="0" applyFont="0" applyAlignment="0" applyProtection="0"/>
    <xf numFmtId="224" fontId="165" fillId="53" borderId="60" applyNumberFormat="0" applyAlignment="0">
      <alignment horizontal="left" vertical="top"/>
    </xf>
    <xf numFmtId="224" fontId="165" fillId="53" borderId="60" applyNumberFormat="0" applyAlignment="0">
      <alignment horizontal="left" vertical="top"/>
    </xf>
    <xf numFmtId="224" fontId="165" fillId="53" borderId="60" applyNumberFormat="0" applyAlignment="0">
      <alignment horizontal="left" vertical="top"/>
    </xf>
    <xf numFmtId="224" fontId="165" fillId="53" borderId="60" applyNumberFormat="0" applyAlignment="0">
      <alignment horizontal="left" vertical="top"/>
    </xf>
    <xf numFmtId="49" fontId="167" fillId="0" borderId="60">
      <alignment vertical="center"/>
    </xf>
    <xf numFmtId="49" fontId="167" fillId="0" borderId="60">
      <alignment vertical="center"/>
    </xf>
    <xf numFmtId="49" fontId="167" fillId="0" borderId="60">
      <alignment vertical="center"/>
    </xf>
    <xf numFmtId="49" fontId="167" fillId="0" borderId="60">
      <alignment vertical="center"/>
    </xf>
    <xf numFmtId="10" fontId="80" fillId="51" borderId="60" applyNumberFormat="0" applyBorder="0" applyAlignment="0" applyProtection="0"/>
    <xf numFmtId="10" fontId="80" fillId="51" borderId="60" applyNumberFormat="0" applyBorder="0" applyAlignment="0" applyProtection="0"/>
    <xf numFmtId="10" fontId="80" fillId="51" borderId="60" applyNumberFormat="0" applyBorder="0" applyAlignment="0" applyProtection="0"/>
    <xf numFmtId="10" fontId="80" fillId="51" borderId="60" applyNumberFormat="0" applyBorder="0" applyAlignment="0" applyProtection="0"/>
    <xf numFmtId="0" fontId="169" fillId="7" borderId="22" applyNumberFormat="0" applyAlignment="0" applyProtection="0"/>
    <xf numFmtId="0" fontId="169" fillId="7" borderId="22" applyNumberFormat="0" applyAlignment="0" applyProtection="0"/>
    <xf numFmtId="0" fontId="73" fillId="31" borderId="22" applyNumberFormat="0" applyAlignment="0" applyProtection="0"/>
    <xf numFmtId="0" fontId="73" fillId="31" borderId="22" applyNumberFormat="0" applyAlignment="0" applyProtection="0"/>
    <xf numFmtId="0" fontId="73" fillId="31" borderId="22" applyNumberFormat="0" applyAlignment="0" applyProtection="0"/>
    <xf numFmtId="0" fontId="12" fillId="0" borderId="60"/>
    <xf numFmtId="0" fontId="12" fillId="0" borderId="60"/>
    <xf numFmtId="0" fontId="12" fillId="0" borderId="60"/>
    <xf numFmtId="0" fontId="12" fillId="0" borderId="60"/>
    <xf numFmtId="0" fontId="181" fillId="0" borderId="60" applyNumberFormat="0" applyFont="0" applyFill="0" applyBorder="0" applyAlignment="0">
      <alignment horizontal="center"/>
    </xf>
    <xf numFmtId="0" fontId="181" fillId="0" borderId="60" applyNumberFormat="0" applyFont="0" applyFill="0" applyBorder="0" applyAlignment="0">
      <alignment horizontal="center"/>
    </xf>
    <xf numFmtId="0" fontId="181" fillId="0" borderId="60" applyNumberFormat="0" applyFont="0" applyFill="0" applyBorder="0" applyAlignment="0">
      <alignment horizontal="center"/>
    </xf>
    <xf numFmtId="0" fontId="181" fillId="0" borderId="60" applyNumberFormat="0" applyFont="0" applyFill="0" applyBorder="0" applyAlignment="0">
      <alignment horizontal="center"/>
    </xf>
    <xf numFmtId="0" fontId="56" fillId="0" borderId="0"/>
    <xf numFmtId="0" fontId="64" fillId="0" borderId="0"/>
    <xf numFmtId="0" fontId="56" fillId="0" borderId="0"/>
    <xf numFmtId="0" fontId="56" fillId="0" borderId="0"/>
    <xf numFmtId="0" fontId="32" fillId="0" borderId="0"/>
    <xf numFmtId="0" fontId="32" fillId="0" borderId="0"/>
    <xf numFmtId="0" fontId="11" fillId="0" borderId="0"/>
    <xf numFmtId="0" fontId="11" fillId="0" borderId="0"/>
    <xf numFmtId="0" fontId="239" fillId="0" borderId="0"/>
    <xf numFmtId="0" fontId="3" fillId="0" borderId="0"/>
    <xf numFmtId="0" fontId="59" fillId="0" borderId="0"/>
    <xf numFmtId="9" fontId="32" fillId="0" borderId="0" applyFont="0" applyFill="0" applyBorder="0" applyAlignment="0" applyProtection="0"/>
    <xf numFmtId="9" fontId="32" fillId="0" borderId="0" applyFont="0" applyFill="0" applyBorder="0" applyAlignment="0" applyProtection="0"/>
    <xf numFmtId="0" fontId="242" fillId="0" borderId="59" applyNumberFormat="0" applyFill="0" applyBorder="0" applyAlignment="0" applyProtection="0"/>
    <xf numFmtId="0" fontId="11" fillId="0" borderId="0"/>
    <xf numFmtId="211" fontId="12" fillId="0" borderId="60"/>
    <xf numFmtId="211" fontId="12" fillId="0" borderId="60"/>
    <xf numFmtId="211" fontId="12" fillId="0" borderId="60"/>
    <xf numFmtId="211" fontId="12" fillId="0" borderId="60"/>
    <xf numFmtId="0" fontId="228" fillId="70" borderId="60">
      <alignment horizontal="left" vertical="center"/>
    </xf>
    <xf numFmtId="0" fontId="228" fillId="70" borderId="60">
      <alignment horizontal="left" vertical="center"/>
    </xf>
    <xf numFmtId="0" fontId="228" fillId="70" borderId="60">
      <alignment horizontal="left" vertical="center"/>
    </xf>
    <xf numFmtId="0" fontId="228" fillId="70" borderId="60">
      <alignment horizontal="left" vertical="center"/>
    </xf>
    <xf numFmtId="0" fontId="59" fillId="0" borderId="0"/>
    <xf numFmtId="165" fontId="59" fillId="0" borderId="0" applyFont="0" applyFill="0" applyBorder="0" applyAlignment="0" applyProtection="0"/>
    <xf numFmtId="0" fontId="56" fillId="0" borderId="0"/>
    <xf numFmtId="43" fontId="56" fillId="0" borderId="0" applyFont="0" applyFill="0" applyBorder="0" applyAlignment="0" applyProtection="0"/>
    <xf numFmtId="0" fontId="56" fillId="0" borderId="0"/>
    <xf numFmtId="0" fontId="32" fillId="0" borderId="0"/>
    <xf numFmtId="0" fontId="68" fillId="44" borderId="1" applyNumberFormat="0" applyAlignment="0" applyProtection="0"/>
    <xf numFmtId="176" fontId="11" fillId="0" borderId="0" applyFill="0" applyBorder="0" applyAlignment="0" applyProtection="0"/>
    <xf numFmtId="3" fontId="11" fillId="0" borderId="0" applyFill="0" applyBorder="0" applyAlignment="0" applyProtection="0"/>
    <xf numFmtId="184" fontId="11" fillId="0" borderId="0" applyFill="0" applyBorder="0" applyAlignment="0" applyProtection="0"/>
    <xf numFmtId="0" fontId="73" fillId="31" borderId="1" applyNumberFormat="0" applyAlignment="0" applyProtection="0"/>
    <xf numFmtId="0" fontId="11" fillId="47" borderId="7" applyNumberFormat="0" applyAlignment="0" applyProtection="0"/>
    <xf numFmtId="0" fontId="78" fillId="44" borderId="8" applyNumberFormat="0" applyAlignment="0" applyProtection="0"/>
    <xf numFmtId="0" fontId="76" fillId="0" borderId="61" applyFill="0" applyAlignment="0"/>
    <xf numFmtId="0" fontId="76" fillId="0" borderId="61" applyFill="0" applyAlignment="0"/>
    <xf numFmtId="0" fontId="82" fillId="0" borderId="61" applyAlignment="0"/>
    <xf numFmtId="0" fontId="82" fillId="0" borderId="61" applyAlignment="0"/>
    <xf numFmtId="0" fontId="82" fillId="0" borderId="61" applyAlignment="0"/>
    <xf numFmtId="0" fontId="82" fillId="0" borderId="61" applyAlignment="0"/>
    <xf numFmtId="0" fontId="82" fillId="0" borderId="61" applyAlignment="0"/>
    <xf numFmtId="0" fontId="82" fillId="0" borderId="61" applyAlignment="0"/>
    <xf numFmtId="0" fontId="127" fillId="20" borderId="1" applyNumberFormat="0" applyAlignment="0" applyProtection="0"/>
    <xf numFmtId="0" fontId="78" fillId="20" borderId="8" applyNumberFormat="0" applyAlignment="0" applyProtection="0"/>
    <xf numFmtId="0" fontId="73" fillId="7" borderId="1" applyNumberFormat="0" applyAlignment="0" applyProtection="0"/>
    <xf numFmtId="0" fontId="11" fillId="23" borderId="7" applyNumberFormat="0" applyFont="0" applyAlignment="0" applyProtection="0"/>
    <xf numFmtId="0" fontId="169" fillId="7" borderId="1" applyNumberFormat="0" applyAlignment="0" applyProtection="0"/>
    <xf numFmtId="0" fontId="118" fillId="0" borderId="62">
      <alignment horizontal="centerContinuous"/>
    </xf>
    <xf numFmtId="270" fontId="22" fillId="0" borderId="0"/>
    <xf numFmtId="0" fontId="11" fillId="23" borderId="7" applyNumberFormat="0" applyFont="0" applyAlignment="0" applyProtection="0"/>
    <xf numFmtId="0" fontId="187" fillId="20" borderId="8" applyNumberFormat="0" applyAlignment="0" applyProtection="0"/>
    <xf numFmtId="4" fontId="194" fillId="55" borderId="63" applyNumberFormat="0" applyProtection="0">
      <alignment vertical="center"/>
    </xf>
    <xf numFmtId="4" fontId="195" fillId="55" borderId="63" applyNumberFormat="0" applyProtection="0">
      <alignment vertical="center"/>
    </xf>
    <xf numFmtId="4" fontId="196" fillId="55" borderId="63" applyNumberFormat="0" applyProtection="0">
      <alignment horizontal="left" vertical="center" indent="1"/>
    </xf>
    <xf numFmtId="4" fontId="196" fillId="57" borderId="63" applyNumberFormat="0" applyProtection="0">
      <alignment horizontal="right" vertical="center"/>
    </xf>
    <xf numFmtId="4" fontId="196" fillId="58" borderId="63" applyNumberFormat="0" applyProtection="0">
      <alignment horizontal="right" vertical="center"/>
    </xf>
    <xf numFmtId="4" fontId="196" fillId="59" borderId="63" applyNumberFormat="0" applyProtection="0">
      <alignment horizontal="right" vertical="center"/>
    </xf>
    <xf numFmtId="4" fontId="196" fillId="60" borderId="63" applyNumberFormat="0" applyProtection="0">
      <alignment horizontal="right" vertical="center"/>
    </xf>
    <xf numFmtId="4" fontId="196" fillId="61" borderId="63" applyNumberFormat="0" applyProtection="0">
      <alignment horizontal="right" vertical="center"/>
    </xf>
    <xf numFmtId="4" fontId="196" fillId="62" borderId="63" applyNumberFormat="0" applyProtection="0">
      <alignment horizontal="right" vertical="center"/>
    </xf>
    <xf numFmtId="4" fontId="196" fillId="63" borderId="63" applyNumberFormat="0" applyProtection="0">
      <alignment horizontal="right" vertical="center"/>
    </xf>
    <xf numFmtId="4" fontId="196" fillId="64" borderId="63" applyNumberFormat="0" applyProtection="0">
      <alignment horizontal="right" vertical="center"/>
    </xf>
    <xf numFmtId="4" fontId="196" fillId="65" borderId="63" applyNumberFormat="0" applyProtection="0">
      <alignment horizontal="right" vertical="center"/>
    </xf>
    <xf numFmtId="4" fontId="196" fillId="67" borderId="63" applyNumberFormat="0" applyProtection="0">
      <alignment horizontal="right" vertical="center"/>
    </xf>
    <xf numFmtId="4" fontId="196" fillId="68" borderId="63" applyNumberFormat="0" applyProtection="0">
      <alignment vertical="center"/>
    </xf>
    <xf numFmtId="4" fontId="197" fillId="68" borderId="63" applyNumberFormat="0" applyProtection="0">
      <alignment vertical="center"/>
    </xf>
    <xf numFmtId="4" fontId="194" fillId="67" borderId="64" applyNumberFormat="0" applyProtection="0">
      <alignment horizontal="left" vertical="center" indent="1"/>
    </xf>
    <xf numFmtId="4" fontId="196" fillId="68" borderId="63" applyNumberFormat="0" applyProtection="0">
      <alignment horizontal="right" vertical="center"/>
    </xf>
    <xf numFmtId="4" fontId="197" fillId="68" borderId="63" applyNumberFormat="0" applyProtection="0">
      <alignment horizontal="right" vertical="center"/>
    </xf>
    <xf numFmtId="4" fontId="194" fillId="67" borderId="63" applyNumberFormat="0" applyProtection="0">
      <alignment horizontal="left" vertical="center" indent="1"/>
    </xf>
    <xf numFmtId="4" fontId="198" fillId="53" borderId="64" applyNumberFormat="0" applyProtection="0">
      <alignment horizontal="left" vertical="center" indent="1"/>
    </xf>
    <xf numFmtId="4" fontId="199" fillId="68" borderId="63" applyNumberFormat="0" applyProtection="0">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89" fontId="82" fillId="0" borderId="65">
      <alignment horizontal="right" vertical="center"/>
    </xf>
    <xf numFmtId="289" fontId="82" fillId="0" borderId="65">
      <alignment horizontal="right" vertical="center"/>
    </xf>
    <xf numFmtId="289" fontId="82" fillId="0" borderId="65">
      <alignment horizontal="right" vertical="center"/>
    </xf>
    <xf numFmtId="289" fontId="82" fillId="0" borderId="65">
      <alignment horizontal="right" vertical="center"/>
    </xf>
    <xf numFmtId="289" fontId="8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0" fontId="68" fillId="20" borderId="1" applyNumberFormat="0" applyAlignment="0" applyProtection="0"/>
    <xf numFmtId="0" fontId="218" fillId="0" borderId="66" applyNumberFormat="0" applyFill="0" applyAlignment="0" applyProtection="0"/>
    <xf numFmtId="0" fontId="218" fillId="0" borderId="66" applyNumberFormat="0" applyFill="0" applyAlignment="0" applyProtection="0"/>
    <xf numFmtId="0" fontId="76" fillId="0" borderId="61" applyFill="0" applyAlignment="0"/>
    <xf numFmtId="0" fontId="76" fillId="0" borderId="61" applyFill="0" applyAlignment="0"/>
    <xf numFmtId="0" fontId="82" fillId="0" borderId="61" applyAlignment="0"/>
    <xf numFmtId="0" fontId="82" fillId="0" borderId="61" applyAlignment="0"/>
    <xf numFmtId="0" fontId="82" fillId="0" borderId="61" applyAlignment="0"/>
    <xf numFmtId="0" fontId="82" fillId="0" borderId="61" applyAlignment="0"/>
    <xf numFmtId="0" fontId="82" fillId="0" borderId="61" applyAlignment="0"/>
    <xf numFmtId="0" fontId="82" fillId="0" borderId="61" applyAlignment="0"/>
    <xf numFmtId="0" fontId="127" fillId="20" borderId="1" applyNumberFormat="0" applyAlignment="0" applyProtection="0"/>
    <xf numFmtId="0" fontId="78" fillId="20" borderId="8" applyNumberFormat="0" applyAlignment="0" applyProtection="0"/>
    <xf numFmtId="0" fontId="73" fillId="7" borderId="1" applyNumberFormat="0" applyAlignment="0" applyProtection="0"/>
    <xf numFmtId="0" fontId="11" fillId="23" borderId="7" applyNumberFormat="0" applyFont="0" applyAlignment="0" applyProtection="0"/>
    <xf numFmtId="0" fontId="169" fillId="7" borderId="1" applyNumberFormat="0" applyAlignment="0" applyProtection="0"/>
    <xf numFmtId="0" fontId="118" fillId="0" borderId="62">
      <alignment horizontal="centerContinuous"/>
    </xf>
    <xf numFmtId="0" fontId="11" fillId="23" borderId="7" applyNumberFormat="0" applyFont="0" applyAlignment="0" applyProtection="0"/>
    <xf numFmtId="0" fontId="187" fillId="20" borderId="8" applyNumberFormat="0" applyAlignment="0" applyProtection="0"/>
    <xf numFmtId="4" fontId="194" fillId="55" borderId="63" applyNumberFormat="0" applyProtection="0">
      <alignment vertical="center"/>
    </xf>
    <xf numFmtId="4" fontId="195" fillId="55" borderId="63" applyNumberFormat="0" applyProtection="0">
      <alignment vertical="center"/>
    </xf>
    <xf numFmtId="4" fontId="196" fillId="55" borderId="63" applyNumberFormat="0" applyProtection="0">
      <alignment horizontal="left" vertical="center" indent="1"/>
    </xf>
    <xf numFmtId="4" fontId="196" fillId="57" borderId="63" applyNumberFormat="0" applyProtection="0">
      <alignment horizontal="right" vertical="center"/>
    </xf>
    <xf numFmtId="4" fontId="196" fillId="58" borderId="63" applyNumberFormat="0" applyProtection="0">
      <alignment horizontal="right" vertical="center"/>
    </xf>
    <xf numFmtId="4" fontId="196" fillId="59" borderId="63" applyNumberFormat="0" applyProtection="0">
      <alignment horizontal="right" vertical="center"/>
    </xf>
    <xf numFmtId="4" fontId="196" fillId="60" borderId="63" applyNumberFormat="0" applyProtection="0">
      <alignment horizontal="right" vertical="center"/>
    </xf>
    <xf numFmtId="4" fontId="196" fillId="61" borderId="63" applyNumberFormat="0" applyProtection="0">
      <alignment horizontal="right" vertical="center"/>
    </xf>
    <xf numFmtId="4" fontId="196" fillId="62" borderId="63" applyNumberFormat="0" applyProtection="0">
      <alignment horizontal="right" vertical="center"/>
    </xf>
    <xf numFmtId="4" fontId="196" fillId="63" borderId="63" applyNumberFormat="0" applyProtection="0">
      <alignment horizontal="right" vertical="center"/>
    </xf>
    <xf numFmtId="4" fontId="196" fillId="64" borderId="63" applyNumberFormat="0" applyProtection="0">
      <alignment horizontal="right" vertical="center"/>
    </xf>
    <xf numFmtId="4" fontId="196" fillId="65" borderId="63" applyNumberFormat="0" applyProtection="0">
      <alignment horizontal="right" vertical="center"/>
    </xf>
    <xf numFmtId="4" fontId="196" fillId="67" borderId="63" applyNumberFormat="0" applyProtection="0">
      <alignment horizontal="right" vertical="center"/>
    </xf>
    <xf numFmtId="4" fontId="196" fillId="68" borderId="63" applyNumberFormat="0" applyProtection="0">
      <alignment vertical="center"/>
    </xf>
    <xf numFmtId="4" fontId="197" fillId="68" borderId="63" applyNumberFormat="0" applyProtection="0">
      <alignment vertical="center"/>
    </xf>
    <xf numFmtId="4" fontId="194" fillId="67" borderId="64" applyNumberFormat="0" applyProtection="0">
      <alignment horizontal="left" vertical="center" indent="1"/>
    </xf>
    <xf numFmtId="4" fontId="196" fillId="68" borderId="63" applyNumberFormat="0" applyProtection="0">
      <alignment horizontal="right" vertical="center"/>
    </xf>
    <xf numFmtId="4" fontId="197" fillId="68" borderId="63" applyNumberFormat="0" applyProtection="0">
      <alignment horizontal="right" vertical="center"/>
    </xf>
    <xf numFmtId="4" fontId="194" fillId="67" borderId="63" applyNumberFormat="0" applyProtection="0">
      <alignment horizontal="left" vertical="center" indent="1"/>
    </xf>
    <xf numFmtId="4" fontId="198" fillId="53" borderId="64" applyNumberFormat="0" applyProtection="0">
      <alignment horizontal="left" vertical="center" indent="1"/>
    </xf>
    <xf numFmtId="4" fontId="199" fillId="68" borderId="63" applyNumberFormat="0" applyProtection="0">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89" fontId="82" fillId="0" borderId="65">
      <alignment horizontal="right" vertical="center"/>
    </xf>
    <xf numFmtId="289" fontId="82" fillId="0" borderId="65">
      <alignment horizontal="right" vertical="center"/>
    </xf>
    <xf numFmtId="289" fontId="82" fillId="0" borderId="65">
      <alignment horizontal="right" vertical="center"/>
    </xf>
    <xf numFmtId="289" fontId="82" fillId="0" borderId="65">
      <alignment horizontal="right" vertical="center"/>
    </xf>
    <xf numFmtId="289" fontId="8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0" fontId="68" fillId="20" borderId="1" applyNumberFormat="0" applyAlignment="0" applyProtection="0"/>
    <xf numFmtId="0" fontId="218" fillId="0" borderId="66" applyNumberFormat="0" applyFill="0" applyAlignment="0" applyProtection="0"/>
    <xf numFmtId="0" fontId="218" fillId="0" borderId="66" applyNumberFormat="0" applyFill="0" applyAlignment="0" applyProtection="0"/>
    <xf numFmtId="0" fontId="68" fillId="44" borderId="1" applyNumberFormat="0" applyAlignment="0" applyProtection="0"/>
    <xf numFmtId="0" fontId="73" fillId="31" borderId="1" applyNumberFormat="0" applyAlignment="0" applyProtection="0"/>
    <xf numFmtId="0" fontId="73" fillId="31" borderId="1" applyNumberFormat="0" applyAlignment="0" applyProtection="0"/>
    <xf numFmtId="0" fontId="73" fillId="31" borderId="1" applyNumberFormat="0" applyAlignment="0" applyProtection="0"/>
    <xf numFmtId="0" fontId="11" fillId="47" borderId="7" applyNumberFormat="0" applyAlignment="0" applyProtection="0"/>
    <xf numFmtId="0" fontId="78" fillId="44" borderId="8" applyNumberFormat="0" applyAlignment="0" applyProtection="0"/>
    <xf numFmtId="0" fontId="127" fillId="20" borderId="1" applyNumberFormat="0" applyAlignment="0" applyProtection="0"/>
    <xf numFmtId="0" fontId="127" fillId="20" borderId="1" applyNumberFormat="0" applyAlignment="0" applyProtection="0"/>
    <xf numFmtId="0" fontId="68" fillId="44" borderId="1" applyNumberFormat="0" applyAlignment="0" applyProtection="0"/>
    <xf numFmtId="0" fontId="78" fillId="20" borderId="8" applyNumberFormat="0" applyAlignment="0" applyProtection="0"/>
    <xf numFmtId="0" fontId="78" fillId="20" borderId="8" applyNumberFormat="0" applyAlignment="0" applyProtection="0"/>
    <xf numFmtId="0" fontId="73" fillId="7" borderId="1" applyNumberFormat="0" applyAlignment="0" applyProtection="0"/>
    <xf numFmtId="0" fontId="73" fillId="7" borderId="1" applyNumberFormat="0" applyAlignment="0" applyProtection="0"/>
    <xf numFmtId="0" fontId="11" fillId="23" borderId="7" applyNumberFormat="0" applyFont="0" applyAlignment="0" applyProtection="0"/>
    <xf numFmtId="0" fontId="11" fillId="23" borderId="7" applyNumberFormat="0" applyFont="0" applyAlignment="0" applyProtection="0"/>
    <xf numFmtId="0" fontId="169" fillId="7" borderId="1" applyNumberFormat="0" applyAlignment="0" applyProtection="0"/>
    <xf numFmtId="0" fontId="169" fillId="7" borderId="1" applyNumberFormat="0" applyAlignment="0" applyProtection="0"/>
    <xf numFmtId="0" fontId="73" fillId="31" borderId="1" applyNumberFormat="0" applyAlignment="0" applyProtection="0"/>
    <xf numFmtId="0" fontId="73" fillId="31" borderId="1" applyNumberFormat="0" applyAlignment="0" applyProtection="0"/>
    <xf numFmtId="0" fontId="73" fillId="31" borderId="1" applyNumberFormat="0" applyAlignment="0" applyProtection="0"/>
    <xf numFmtId="0" fontId="118" fillId="0" borderId="62">
      <alignment horizontal="centerContinuous"/>
    </xf>
    <xf numFmtId="0" fontId="118" fillId="0" borderId="62">
      <alignment horizontal="centerContinuous"/>
    </xf>
    <xf numFmtId="0" fontId="11" fillId="23" borderId="7" applyNumberFormat="0" applyFont="0" applyAlignment="0" applyProtection="0"/>
    <xf numFmtId="0" fontId="11" fillId="23" borderId="7" applyNumberFormat="0" applyFont="0" applyAlignment="0" applyProtection="0"/>
    <xf numFmtId="0" fontId="11" fillId="47" borderId="7" applyNumberFormat="0" applyAlignment="0" applyProtection="0"/>
    <xf numFmtId="0" fontId="187" fillId="20" borderId="8" applyNumberFormat="0" applyAlignment="0" applyProtection="0"/>
    <xf numFmtId="0" fontId="187" fillId="20" borderId="8" applyNumberFormat="0" applyAlignment="0" applyProtection="0"/>
    <xf numFmtId="0" fontId="78" fillId="44" borderId="8" applyNumberFormat="0" applyAlignment="0" applyProtection="0"/>
    <xf numFmtId="4" fontId="194" fillId="55" borderId="63" applyNumberFormat="0" applyProtection="0">
      <alignment vertical="center"/>
    </xf>
    <xf numFmtId="4" fontId="194" fillId="55" borderId="63" applyNumberFormat="0" applyProtection="0">
      <alignment vertical="center"/>
    </xf>
    <xf numFmtId="4" fontId="195" fillId="55" borderId="63" applyNumberFormat="0" applyProtection="0">
      <alignment vertical="center"/>
    </xf>
    <xf numFmtId="4" fontId="195" fillId="55" borderId="63" applyNumberFormat="0" applyProtection="0">
      <alignment vertical="center"/>
    </xf>
    <xf numFmtId="4" fontId="196" fillId="55" borderId="63" applyNumberFormat="0" applyProtection="0">
      <alignment horizontal="left" vertical="center" indent="1"/>
    </xf>
    <xf numFmtId="4" fontId="196" fillId="55" borderId="63" applyNumberFormat="0" applyProtection="0">
      <alignment horizontal="left" vertical="center" indent="1"/>
    </xf>
    <xf numFmtId="4" fontId="196" fillId="57" borderId="63" applyNumberFormat="0" applyProtection="0">
      <alignment horizontal="right" vertical="center"/>
    </xf>
    <xf numFmtId="4" fontId="196" fillId="57" borderId="63" applyNumberFormat="0" applyProtection="0">
      <alignment horizontal="right" vertical="center"/>
    </xf>
    <xf numFmtId="4" fontId="196" fillId="58" borderId="63" applyNumberFormat="0" applyProtection="0">
      <alignment horizontal="right" vertical="center"/>
    </xf>
    <xf numFmtId="4" fontId="196" fillId="58" borderId="63" applyNumberFormat="0" applyProtection="0">
      <alignment horizontal="right" vertical="center"/>
    </xf>
    <xf numFmtId="4" fontId="196" fillId="59" borderId="63" applyNumberFormat="0" applyProtection="0">
      <alignment horizontal="right" vertical="center"/>
    </xf>
    <xf numFmtId="4" fontId="196" fillId="59" borderId="63" applyNumberFormat="0" applyProtection="0">
      <alignment horizontal="right" vertical="center"/>
    </xf>
    <xf numFmtId="4" fontId="196" fillId="60" borderId="63" applyNumberFormat="0" applyProtection="0">
      <alignment horizontal="right" vertical="center"/>
    </xf>
    <xf numFmtId="4" fontId="196" fillId="60" borderId="63" applyNumberFormat="0" applyProtection="0">
      <alignment horizontal="right" vertical="center"/>
    </xf>
    <xf numFmtId="4" fontId="196" fillId="61" borderId="63" applyNumberFormat="0" applyProtection="0">
      <alignment horizontal="right" vertical="center"/>
    </xf>
    <xf numFmtId="4" fontId="196" fillId="61" borderId="63" applyNumberFormat="0" applyProtection="0">
      <alignment horizontal="right" vertical="center"/>
    </xf>
    <xf numFmtId="4" fontId="196" fillId="62" borderId="63" applyNumberFormat="0" applyProtection="0">
      <alignment horizontal="right" vertical="center"/>
    </xf>
    <xf numFmtId="4" fontId="196" fillId="62" borderId="63" applyNumberFormat="0" applyProtection="0">
      <alignment horizontal="right" vertical="center"/>
    </xf>
    <xf numFmtId="4" fontId="196" fillId="63" borderId="63" applyNumberFormat="0" applyProtection="0">
      <alignment horizontal="right" vertical="center"/>
    </xf>
    <xf numFmtId="4" fontId="196" fillId="63" borderId="63" applyNumberFormat="0" applyProtection="0">
      <alignment horizontal="right" vertical="center"/>
    </xf>
    <xf numFmtId="4" fontId="196" fillId="64" borderId="63" applyNumberFormat="0" applyProtection="0">
      <alignment horizontal="right" vertical="center"/>
    </xf>
    <xf numFmtId="4" fontId="196" fillId="64" borderId="63" applyNumberFormat="0" applyProtection="0">
      <alignment horizontal="right" vertical="center"/>
    </xf>
    <xf numFmtId="4" fontId="196" fillId="65" borderId="63" applyNumberFormat="0" applyProtection="0">
      <alignment horizontal="right" vertical="center"/>
    </xf>
    <xf numFmtId="4" fontId="196" fillId="65" borderId="63" applyNumberFormat="0" applyProtection="0">
      <alignment horizontal="right" vertical="center"/>
    </xf>
    <xf numFmtId="4" fontId="196" fillId="67" borderId="63" applyNumberFormat="0" applyProtection="0">
      <alignment horizontal="right" vertical="center"/>
    </xf>
    <xf numFmtId="4" fontId="196" fillId="67" borderId="63" applyNumberFormat="0" applyProtection="0">
      <alignment horizontal="right" vertical="center"/>
    </xf>
    <xf numFmtId="4" fontId="196" fillId="68" borderId="63" applyNumberFormat="0" applyProtection="0">
      <alignment vertical="center"/>
    </xf>
    <xf numFmtId="4" fontId="196" fillId="68" borderId="63" applyNumberFormat="0" applyProtection="0">
      <alignment vertical="center"/>
    </xf>
    <xf numFmtId="4" fontId="197" fillId="68" borderId="63" applyNumberFormat="0" applyProtection="0">
      <alignment vertical="center"/>
    </xf>
    <xf numFmtId="4" fontId="197" fillId="68" borderId="63" applyNumberFormat="0" applyProtection="0">
      <alignment vertical="center"/>
    </xf>
    <xf numFmtId="4" fontId="194" fillId="67" borderId="64" applyNumberFormat="0" applyProtection="0">
      <alignment horizontal="left" vertical="center" indent="1"/>
    </xf>
    <xf numFmtId="4" fontId="194" fillId="67" borderId="64" applyNumberFormat="0" applyProtection="0">
      <alignment horizontal="left" vertical="center" indent="1"/>
    </xf>
    <xf numFmtId="4" fontId="196" fillId="68" borderId="63" applyNumberFormat="0" applyProtection="0">
      <alignment horizontal="right" vertical="center"/>
    </xf>
    <xf numFmtId="4" fontId="196" fillId="68" borderId="63" applyNumberFormat="0" applyProtection="0">
      <alignment horizontal="right" vertical="center"/>
    </xf>
    <xf numFmtId="4" fontId="197" fillId="68" borderId="63" applyNumberFormat="0" applyProtection="0">
      <alignment horizontal="right" vertical="center"/>
    </xf>
    <xf numFmtId="4" fontId="197" fillId="68" borderId="63" applyNumberFormat="0" applyProtection="0">
      <alignment horizontal="right" vertical="center"/>
    </xf>
    <xf numFmtId="4" fontId="194" fillId="67" borderId="63" applyNumberFormat="0" applyProtection="0">
      <alignment horizontal="left" vertical="center" indent="1"/>
    </xf>
    <xf numFmtId="4" fontId="194" fillId="67" borderId="63" applyNumberFormat="0" applyProtection="0">
      <alignment horizontal="left" vertical="center" indent="1"/>
    </xf>
    <xf numFmtId="4" fontId="198" fillId="53" borderId="64" applyNumberFormat="0" applyProtection="0">
      <alignment horizontal="left" vertical="center" indent="1"/>
    </xf>
    <xf numFmtId="4" fontId="198" fillId="53" borderId="64" applyNumberFormat="0" applyProtection="0">
      <alignment horizontal="left" vertical="center" indent="1"/>
    </xf>
    <xf numFmtId="4" fontId="199" fillId="68" borderId="63" applyNumberFormat="0" applyProtection="0">
      <alignment horizontal="right" vertical="center"/>
    </xf>
    <xf numFmtId="4" fontId="199" fillId="68" borderId="63" applyNumberFormat="0" applyProtection="0">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89" fontId="82" fillId="0" borderId="65">
      <alignment horizontal="right" vertical="center"/>
    </xf>
    <xf numFmtId="289" fontId="82" fillId="0" borderId="65">
      <alignment horizontal="right" vertical="center"/>
    </xf>
    <xf numFmtId="289" fontId="82" fillId="0" borderId="65">
      <alignment horizontal="right" vertical="center"/>
    </xf>
    <xf numFmtId="289" fontId="82" fillId="0" borderId="65">
      <alignment horizontal="right" vertical="center"/>
    </xf>
    <xf numFmtId="289" fontId="82" fillId="0" borderId="65">
      <alignment horizontal="right" vertical="center"/>
    </xf>
    <xf numFmtId="289" fontId="82" fillId="0" borderId="65">
      <alignment horizontal="right" vertical="center"/>
    </xf>
    <xf numFmtId="289" fontId="82" fillId="0" borderId="65">
      <alignment horizontal="right" vertical="center"/>
    </xf>
    <xf numFmtId="289" fontId="82" fillId="0" borderId="65">
      <alignment horizontal="right" vertical="center"/>
    </xf>
    <xf numFmtId="289" fontId="82" fillId="0" borderId="65">
      <alignment horizontal="right" vertical="center"/>
    </xf>
    <xf numFmtId="289" fontId="8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279" fontId="12" fillId="0" borderId="65">
      <alignment horizontal="right" vertical="center"/>
    </xf>
    <xf numFmtId="0" fontId="68" fillId="20" borderId="1" applyNumberFormat="0" applyAlignment="0" applyProtection="0"/>
    <xf numFmtId="0" fontId="68" fillId="20" borderId="1" applyNumberFormat="0" applyAlignment="0" applyProtection="0"/>
    <xf numFmtId="0" fontId="218" fillId="0" borderId="66" applyNumberFormat="0" applyFill="0" applyAlignment="0" applyProtection="0"/>
    <xf numFmtId="0" fontId="218" fillId="0" borderId="66" applyNumberFormat="0" applyFill="0" applyAlignment="0" applyProtection="0"/>
    <xf numFmtId="0" fontId="218" fillId="0" borderId="66" applyNumberFormat="0" applyFill="0" applyAlignment="0" applyProtection="0"/>
    <xf numFmtId="0" fontId="218" fillId="0" borderId="66" applyNumberFormat="0" applyFill="0" applyAlignment="0" applyProtection="0"/>
    <xf numFmtId="3" fontId="83" fillId="0" borderId="67"/>
    <xf numFmtId="3" fontId="83" fillId="0" borderId="67"/>
    <xf numFmtId="3" fontId="83" fillId="0" borderId="67"/>
    <xf numFmtId="3" fontId="83" fillId="0" borderId="67"/>
    <xf numFmtId="3" fontId="83" fillId="0" borderId="67"/>
    <xf numFmtId="3" fontId="83" fillId="0" borderId="67"/>
    <xf numFmtId="1" fontId="102" fillId="0" borderId="67" applyBorder="0" applyAlignment="0">
      <alignment horizontal="center"/>
    </xf>
    <xf numFmtId="1" fontId="102" fillId="0" borderId="67" applyBorder="0" applyAlignment="0">
      <alignment horizontal="center"/>
    </xf>
    <xf numFmtId="1" fontId="102" fillId="0" borderId="67" applyBorder="0" applyAlignment="0">
      <alignment horizontal="center"/>
    </xf>
    <xf numFmtId="1" fontId="102" fillId="0" borderId="67" applyBorder="0" applyAlignment="0">
      <alignment horizontal="center"/>
    </xf>
    <xf numFmtId="1" fontId="102" fillId="0" borderId="67" applyBorder="0" applyAlignment="0">
      <alignment horizontal="center"/>
    </xf>
    <xf numFmtId="1" fontId="102" fillId="0" borderId="67" applyBorder="0" applyAlignment="0">
      <alignment horizontal="center"/>
    </xf>
    <xf numFmtId="3" fontId="83" fillId="0" borderId="67"/>
    <xf numFmtId="3" fontId="83" fillId="0" borderId="67"/>
    <xf numFmtId="3" fontId="83" fillId="0" borderId="67"/>
    <xf numFmtId="3" fontId="83" fillId="0" borderId="67"/>
    <xf numFmtId="3" fontId="83" fillId="0" borderId="67"/>
    <xf numFmtId="3" fontId="83" fillId="0" borderId="67"/>
    <xf numFmtId="3" fontId="83" fillId="0" borderId="67"/>
    <xf numFmtId="3" fontId="83" fillId="0" borderId="67"/>
    <xf numFmtId="3" fontId="83" fillId="0" borderId="67"/>
    <xf numFmtId="3" fontId="83" fillId="0" borderId="67"/>
    <xf numFmtId="3" fontId="83" fillId="0" borderId="67"/>
    <xf numFmtId="3" fontId="83" fillId="0" borderId="67"/>
    <xf numFmtId="0" fontId="76" fillId="0" borderId="61" applyFill="0" applyAlignment="0"/>
    <xf numFmtId="0" fontId="76" fillId="0" borderId="61" applyFill="0" applyAlignment="0"/>
    <xf numFmtId="0" fontId="76" fillId="0" borderId="61" applyFill="0" applyAlignment="0"/>
    <xf numFmtId="0" fontId="76" fillId="0" borderId="61" applyFill="0" applyAlignment="0"/>
    <xf numFmtId="0" fontId="76" fillId="0" borderId="61" applyFill="0" applyAlignment="0"/>
    <xf numFmtId="0" fontId="76" fillId="0" borderId="61" applyFill="0" applyAlignment="0"/>
    <xf numFmtId="0" fontId="76" fillId="0" borderId="61" applyFill="0" applyAlignment="0"/>
    <xf numFmtId="0" fontId="76" fillId="0" borderId="61" applyFill="0" applyAlignment="0"/>
    <xf numFmtId="0" fontId="82" fillId="0" borderId="61" applyAlignment="0"/>
    <xf numFmtId="0" fontId="82" fillId="0" borderId="61" applyAlignment="0"/>
    <xf numFmtId="0" fontId="82" fillId="0" borderId="61" applyAlignment="0"/>
    <xf numFmtId="0" fontId="82" fillId="0" borderId="61" applyAlignment="0"/>
    <xf numFmtId="0" fontId="82" fillId="0" borderId="61" applyAlignment="0"/>
    <xf numFmtId="0" fontId="82" fillId="0" borderId="61" applyAlignment="0"/>
    <xf numFmtId="0" fontId="82" fillId="0" borderId="61" applyAlignment="0"/>
    <xf numFmtId="0" fontId="82" fillId="0" borderId="61" applyAlignment="0"/>
    <xf numFmtId="0" fontId="82" fillId="0" borderId="61" applyAlignment="0"/>
    <xf numFmtId="0" fontId="82" fillId="0" borderId="61" applyAlignment="0"/>
    <xf numFmtId="0" fontId="82" fillId="0" borderId="61" applyAlignment="0"/>
    <xf numFmtId="0" fontId="82" fillId="0" borderId="61" applyAlignment="0"/>
    <xf numFmtId="0" fontId="82" fillId="0" borderId="61" applyAlignment="0"/>
    <xf numFmtId="0" fontId="82" fillId="0" borderId="61" applyAlignment="0"/>
    <xf numFmtId="0" fontId="82" fillId="0" borderId="61" applyAlignment="0"/>
    <xf numFmtId="0" fontId="82" fillId="0" borderId="61" applyAlignment="0"/>
    <xf numFmtId="0" fontId="82" fillId="0" borderId="61" applyAlignment="0"/>
    <xf numFmtId="0" fontId="82" fillId="0" borderId="61" applyAlignment="0"/>
    <xf numFmtId="0" fontId="82" fillId="0" borderId="61" applyAlignment="0"/>
    <xf numFmtId="0" fontId="82" fillId="0" borderId="61" applyAlignment="0"/>
    <xf numFmtId="0" fontId="82" fillId="0" borderId="61" applyAlignment="0"/>
    <xf numFmtId="0" fontId="82" fillId="0" borderId="61" applyAlignment="0"/>
    <xf numFmtId="0" fontId="82" fillId="0" borderId="61" applyAlignment="0"/>
    <xf numFmtId="0" fontId="82" fillId="0" borderId="61" applyAlignment="0"/>
    <xf numFmtId="0" fontId="107" fillId="0" borderId="67" applyNumberFormat="0" applyFont="0" applyBorder="0">
      <alignment horizontal="left" indent="2"/>
    </xf>
    <xf numFmtId="0" fontId="107" fillId="0" borderId="67" applyNumberFormat="0" applyFont="0" applyBorder="0">
      <alignment horizontal="left" indent="2"/>
    </xf>
    <xf numFmtId="0" fontId="107" fillId="0" borderId="67" applyNumberFormat="0" applyFont="0" applyBorder="0">
      <alignment horizontal="left" indent="2"/>
    </xf>
    <xf numFmtId="0" fontId="107" fillId="0" borderId="67" applyNumberFormat="0" applyFont="0" applyBorder="0">
      <alignment horizontal="left" indent="2"/>
    </xf>
    <xf numFmtId="0" fontId="107" fillId="0" borderId="67" applyNumberFormat="0" applyFont="0" applyBorder="0">
      <alignment horizontal="left" indent="2"/>
    </xf>
    <xf numFmtId="0" fontId="107" fillId="0" borderId="67" applyNumberFormat="0" applyFont="0" applyBorder="0">
      <alignment horizontal="left" indent="2"/>
    </xf>
    <xf numFmtId="0" fontId="107" fillId="0" borderId="67" applyNumberFormat="0" applyFont="0" applyBorder="0">
      <alignment horizontal="left" indent="2"/>
    </xf>
    <xf numFmtId="0" fontId="107" fillId="0" borderId="67" applyNumberFormat="0" applyFont="0" applyBorder="0">
      <alignment horizontal="left" indent="2"/>
    </xf>
    <xf numFmtId="0" fontId="107" fillId="0" borderId="67" applyNumberFormat="0" applyFont="0" applyBorder="0" applyAlignment="0">
      <alignment horizontal="center"/>
    </xf>
    <xf numFmtId="0" fontId="107" fillId="0" borderId="67" applyNumberFormat="0" applyFont="0" applyBorder="0" applyAlignment="0">
      <alignment horizontal="center"/>
    </xf>
    <xf numFmtId="0" fontId="107" fillId="0" borderId="67" applyNumberFormat="0" applyFont="0" applyBorder="0" applyAlignment="0">
      <alignment horizontal="center"/>
    </xf>
    <xf numFmtId="0" fontId="107" fillId="0" borderId="67" applyNumberFormat="0" applyFont="0" applyBorder="0" applyAlignment="0">
      <alignment horizontal="center"/>
    </xf>
    <xf numFmtId="0" fontId="107" fillId="0" borderId="67" applyNumberFormat="0" applyFont="0" applyBorder="0" applyAlignment="0">
      <alignment horizontal="center"/>
    </xf>
    <xf numFmtId="0" fontId="107" fillId="0" borderId="67" applyNumberFormat="0" applyFont="0" applyBorder="0" applyAlignment="0">
      <alignment horizontal="center"/>
    </xf>
    <xf numFmtId="0" fontId="107" fillId="0" borderId="67" applyNumberFormat="0" applyFont="0" applyBorder="0" applyAlignment="0">
      <alignment horizontal="center"/>
    </xf>
    <xf numFmtId="0" fontId="107" fillId="0" borderId="67" applyNumberFormat="0" applyFont="0" applyBorder="0" applyAlignment="0">
      <alignment horizontal="center"/>
    </xf>
    <xf numFmtId="0" fontId="127" fillId="20" borderId="1" applyNumberFormat="0" applyAlignment="0" applyProtection="0"/>
    <xf numFmtId="0" fontId="127" fillId="20" borderId="1" applyNumberFormat="0" applyAlignment="0" applyProtection="0"/>
    <xf numFmtId="0" fontId="68" fillId="44" borderId="1" applyNumberFormat="0" applyAlignment="0" applyProtection="0"/>
    <xf numFmtId="250" fontId="84" fillId="0" borderId="67"/>
    <xf numFmtId="250" fontId="84" fillId="0" borderId="67"/>
    <xf numFmtId="250" fontId="84" fillId="0" borderId="67"/>
    <xf numFmtId="250" fontId="84" fillId="0" borderId="67"/>
    <xf numFmtId="0" fontId="78" fillId="20" borderId="8" applyNumberFormat="0" applyAlignment="0" applyProtection="0"/>
    <xf numFmtId="0" fontId="78" fillId="20" borderId="8" applyNumberFormat="0" applyAlignment="0" applyProtection="0"/>
    <xf numFmtId="0" fontId="73" fillId="7" borderId="1" applyNumberFormat="0" applyAlignment="0" applyProtection="0"/>
    <xf numFmtId="0" fontId="73" fillId="7" borderId="1" applyNumberFormat="0" applyAlignment="0" applyProtection="0"/>
    <xf numFmtId="0" fontId="11" fillId="23" borderId="7" applyNumberFormat="0" applyFont="0" applyAlignment="0" applyProtection="0"/>
    <xf numFmtId="0" fontId="11" fillId="23" borderId="7" applyNumberFormat="0" applyFont="0" applyAlignment="0" applyProtection="0"/>
    <xf numFmtId="224" fontId="165" fillId="53" borderId="67" applyNumberFormat="0" applyAlignment="0">
      <alignment horizontal="left" vertical="top"/>
    </xf>
    <xf numFmtId="224" fontId="165" fillId="53" borderId="67" applyNumberFormat="0" applyAlignment="0">
      <alignment horizontal="left" vertical="top"/>
    </xf>
    <xf numFmtId="224" fontId="165" fillId="53" borderId="67" applyNumberFormat="0" applyAlignment="0">
      <alignment horizontal="left" vertical="top"/>
    </xf>
    <xf numFmtId="224" fontId="165" fillId="53" borderId="67" applyNumberFormat="0" applyAlignment="0">
      <alignment horizontal="left" vertical="top"/>
    </xf>
    <xf numFmtId="49" fontId="167" fillId="0" borderId="67">
      <alignment vertical="center"/>
    </xf>
    <xf numFmtId="49" fontId="167" fillId="0" borderId="67">
      <alignment vertical="center"/>
    </xf>
    <xf numFmtId="49" fontId="167" fillId="0" borderId="67">
      <alignment vertical="center"/>
    </xf>
    <xf numFmtId="49" fontId="167" fillId="0" borderId="67">
      <alignment vertical="center"/>
    </xf>
    <xf numFmtId="10" fontId="80" fillId="51" borderId="67" applyNumberFormat="0" applyBorder="0" applyAlignment="0" applyProtection="0"/>
    <xf numFmtId="10" fontId="80" fillId="51" borderId="67" applyNumberFormat="0" applyBorder="0" applyAlignment="0" applyProtection="0"/>
    <xf numFmtId="10" fontId="80" fillId="51" borderId="67" applyNumberFormat="0" applyBorder="0" applyAlignment="0" applyProtection="0"/>
    <xf numFmtId="10" fontId="80" fillId="51" borderId="67" applyNumberFormat="0" applyBorder="0" applyAlignment="0" applyProtection="0"/>
    <xf numFmtId="0" fontId="169" fillId="7" borderId="1" applyNumberFormat="0" applyAlignment="0" applyProtection="0"/>
    <xf numFmtId="0" fontId="169" fillId="7" borderId="1" applyNumberFormat="0" applyAlignment="0" applyProtection="0"/>
    <xf numFmtId="0" fontId="73" fillId="31" borderId="1" applyNumberFormat="0" applyAlignment="0" applyProtection="0"/>
    <xf numFmtId="0" fontId="73" fillId="31" borderId="1" applyNumberFormat="0" applyAlignment="0" applyProtection="0"/>
    <xf numFmtId="0" fontId="73" fillId="31" borderId="1" applyNumberFormat="0" applyAlignment="0" applyProtection="0"/>
    <xf numFmtId="0" fontId="12" fillId="0" borderId="67"/>
    <xf numFmtId="0" fontId="12" fillId="0" borderId="67"/>
    <xf numFmtId="0" fontId="12" fillId="0" borderId="67"/>
    <xf numFmtId="0" fontId="12" fillId="0" borderId="67"/>
    <xf numFmtId="0" fontId="181" fillId="0" borderId="67" applyNumberFormat="0" applyFont="0" applyFill="0" applyBorder="0" applyAlignment="0">
      <alignment horizontal="center"/>
    </xf>
    <xf numFmtId="0" fontId="181" fillId="0" borderId="67" applyNumberFormat="0" applyFont="0" applyFill="0" applyBorder="0" applyAlignment="0">
      <alignment horizontal="center"/>
    </xf>
    <xf numFmtId="0" fontId="181" fillId="0" borderId="67" applyNumberFormat="0" applyFont="0" applyFill="0" applyBorder="0" applyAlignment="0">
      <alignment horizontal="center"/>
    </xf>
    <xf numFmtId="0" fontId="181" fillId="0" borderId="67" applyNumberFormat="0" applyFont="0" applyFill="0" applyBorder="0" applyAlignment="0">
      <alignment horizontal="center"/>
    </xf>
    <xf numFmtId="211" fontId="12" fillId="0" borderId="67"/>
    <xf numFmtId="211" fontId="12" fillId="0" borderId="67"/>
    <xf numFmtId="211" fontId="12" fillId="0" borderId="67"/>
    <xf numFmtId="211" fontId="12" fillId="0" borderId="67"/>
    <xf numFmtId="0" fontId="228" fillId="70" borderId="67">
      <alignment horizontal="left" vertical="center"/>
    </xf>
    <xf numFmtId="0" fontId="228" fillId="70" borderId="67">
      <alignment horizontal="left" vertical="center"/>
    </xf>
    <xf numFmtId="0" fontId="228" fillId="70" borderId="67">
      <alignment horizontal="left" vertical="center"/>
    </xf>
    <xf numFmtId="0" fontId="228" fillId="70" borderId="67">
      <alignment horizontal="left" vertical="center"/>
    </xf>
  </cellStyleXfs>
  <cellXfs count="241">
    <xf numFmtId="0" fontId="0" fillId="0" borderId="0" xfId="0"/>
    <xf numFmtId="0" fontId="33" fillId="0" borderId="0" xfId="0" applyFont="1" applyAlignment="1">
      <alignment vertical="center"/>
    </xf>
    <xf numFmtId="0" fontId="35" fillId="0" borderId="0" xfId="0" applyFont="1" applyAlignment="1">
      <alignment vertical="center"/>
    </xf>
    <xf numFmtId="3" fontId="33" fillId="0" borderId="0" xfId="0" applyNumberFormat="1" applyFont="1" applyAlignment="1">
      <alignment vertical="center"/>
    </xf>
    <xf numFmtId="0" fontId="34" fillId="0" borderId="0" xfId="0" applyFont="1" applyAlignment="1">
      <alignment vertical="center"/>
    </xf>
    <xf numFmtId="0" fontId="42" fillId="0" borderId="0" xfId="0" applyFont="1" applyAlignment="1">
      <alignment vertical="center"/>
    </xf>
    <xf numFmtId="0" fontId="44" fillId="0" borderId="0" xfId="0" applyFont="1" applyAlignment="1">
      <alignment vertical="center"/>
    </xf>
    <xf numFmtId="3" fontId="35" fillId="0" borderId="0" xfId="0" applyNumberFormat="1" applyFont="1" applyAlignment="1">
      <alignment vertical="center"/>
    </xf>
    <xf numFmtId="3" fontId="34" fillId="0" borderId="0" xfId="0" applyNumberFormat="1" applyFont="1" applyAlignment="1">
      <alignment vertical="center"/>
    </xf>
    <xf numFmtId="3" fontId="44" fillId="0" borderId="0" xfId="0" applyNumberFormat="1" applyFont="1" applyAlignment="1">
      <alignment vertical="center"/>
    </xf>
    <xf numFmtId="3" fontId="42" fillId="0" borderId="0" xfId="0" applyNumberFormat="1" applyFont="1" applyAlignment="1">
      <alignment vertical="center"/>
    </xf>
    <xf numFmtId="0" fontId="46" fillId="0" borderId="0" xfId="0" applyFont="1" applyAlignment="1">
      <alignment horizontal="center" vertical="center"/>
    </xf>
    <xf numFmtId="0" fontId="46" fillId="0" borderId="16" xfId="0" applyFont="1" applyBorder="1" applyAlignment="1">
      <alignment horizontal="center" vertical="center"/>
    </xf>
    <xf numFmtId="0" fontId="47" fillId="0" borderId="0" xfId="0" applyFont="1" applyAlignment="1">
      <alignment vertical="center"/>
    </xf>
    <xf numFmtId="0" fontId="47" fillId="0" borderId="0" xfId="0" applyFont="1" applyAlignment="1">
      <alignment horizontal="center" vertical="center"/>
    </xf>
    <xf numFmtId="0" fontId="47" fillId="0" borderId="0" xfId="0" applyFont="1" applyFill="1" applyBorder="1" applyAlignment="1">
      <alignment vertical="center"/>
    </xf>
    <xf numFmtId="3" fontId="47" fillId="0" borderId="0" xfId="0" applyNumberFormat="1" applyFont="1" applyAlignment="1">
      <alignment vertical="center"/>
    </xf>
    <xf numFmtId="3" fontId="50" fillId="0" borderId="0" xfId="0" applyNumberFormat="1" applyFont="1" applyAlignment="1">
      <alignment vertical="center"/>
    </xf>
    <xf numFmtId="0" fontId="50" fillId="0" borderId="0" xfId="0" applyFont="1" applyAlignment="1">
      <alignment vertical="center"/>
    </xf>
    <xf numFmtId="3" fontId="46" fillId="0" borderId="0" xfId="0" applyNumberFormat="1" applyFont="1" applyAlignment="1">
      <alignment vertical="center"/>
    </xf>
    <xf numFmtId="0" fontId="46" fillId="0" borderId="0" xfId="0" applyFont="1" applyAlignment="1">
      <alignment vertical="center"/>
    </xf>
    <xf numFmtId="4" fontId="47" fillId="0" borderId="0" xfId="0" applyNumberFormat="1" applyFont="1" applyAlignment="1">
      <alignment vertical="center"/>
    </xf>
    <xf numFmtId="3" fontId="54" fillId="0" borderId="0" xfId="0" applyNumberFormat="1" applyFont="1" applyAlignment="1">
      <alignment vertical="center"/>
    </xf>
    <xf numFmtId="0" fontId="54" fillId="0" borderId="0" xfId="0" applyFont="1" applyAlignment="1">
      <alignment vertical="center"/>
    </xf>
    <xf numFmtId="0" fontId="45" fillId="0" borderId="0" xfId="0" applyFont="1" applyAlignment="1">
      <alignment vertical="center"/>
    </xf>
    <xf numFmtId="0" fontId="0" fillId="0" borderId="0" xfId="0" applyAlignment="1">
      <alignment vertical="center"/>
    </xf>
    <xf numFmtId="0" fontId="48" fillId="0" borderId="0" xfId="0" applyFont="1" applyAlignment="1">
      <alignment vertical="center"/>
    </xf>
    <xf numFmtId="0" fontId="48" fillId="0" borderId="17" xfId="0" applyFont="1" applyBorder="1" applyAlignment="1">
      <alignment horizontal="center" vertical="center" wrapText="1"/>
    </xf>
    <xf numFmtId="0" fontId="45" fillId="0" borderId="10" xfId="0" quotePrefix="1" applyFont="1" applyBorder="1" applyAlignment="1">
      <alignment horizontal="center" vertical="center"/>
    </xf>
    <xf numFmtId="0" fontId="45" fillId="0" borderId="10" xfId="0" applyFont="1" applyBorder="1" applyAlignment="1">
      <alignment vertical="center"/>
    </xf>
    <xf numFmtId="0" fontId="45" fillId="0" borderId="12" xfId="0" quotePrefix="1" applyFont="1" applyBorder="1" applyAlignment="1">
      <alignment horizontal="center" vertical="center"/>
    </xf>
    <xf numFmtId="0" fontId="45" fillId="0" borderId="12" xfId="0" applyFont="1" applyBorder="1" applyAlignment="1">
      <alignment vertical="center"/>
    </xf>
    <xf numFmtId="4" fontId="48" fillId="0" borderId="17" xfId="0" applyNumberFormat="1" applyFont="1" applyBorder="1" applyAlignment="1">
      <alignment horizontal="right" vertical="center" wrapText="1"/>
    </xf>
    <xf numFmtId="4" fontId="0" fillId="0" borderId="10" xfId="0" applyNumberFormat="1" applyBorder="1" applyAlignment="1">
      <alignment vertical="center"/>
    </xf>
    <xf numFmtId="4" fontId="0" fillId="0" borderId="12" xfId="0" applyNumberFormat="1" applyBorder="1" applyAlignment="1">
      <alignment vertical="center"/>
    </xf>
    <xf numFmtId="0" fontId="48" fillId="0" borderId="15" xfId="0" applyFont="1" applyBorder="1" applyAlignment="1">
      <alignment horizontal="center" vertical="center" wrapText="1"/>
    </xf>
    <xf numFmtId="0" fontId="48" fillId="0" borderId="11" xfId="0" applyFont="1" applyBorder="1" applyAlignment="1">
      <alignment horizontal="center" vertical="center" wrapText="1"/>
    </xf>
    <xf numFmtId="0" fontId="55" fillId="0" borderId="16" xfId="0" applyFont="1" applyBorder="1" applyAlignment="1">
      <alignment vertical="center"/>
    </xf>
    <xf numFmtId="10" fontId="48" fillId="0" borderId="17" xfId="0" applyNumberFormat="1" applyFont="1" applyBorder="1" applyAlignment="1">
      <alignment horizontal="right" vertical="center" wrapText="1"/>
    </xf>
    <xf numFmtId="10" fontId="45" fillId="0" borderId="10" xfId="0" applyNumberFormat="1" applyFont="1" applyBorder="1" applyAlignment="1">
      <alignment horizontal="right" vertical="center" wrapText="1"/>
    </xf>
    <xf numFmtId="10" fontId="45" fillId="0" borderId="12" xfId="0" applyNumberFormat="1" applyFont="1" applyBorder="1" applyAlignment="1">
      <alignment horizontal="right" vertical="center" wrapText="1"/>
    </xf>
    <xf numFmtId="0" fontId="39" fillId="0" borderId="0" xfId="79" applyFont="1" applyAlignment="1">
      <alignment vertical="center"/>
    </xf>
    <xf numFmtId="0" fontId="40" fillId="0" borderId="0" xfId="79" applyFont="1" applyAlignment="1">
      <alignment vertical="center"/>
    </xf>
    <xf numFmtId="3" fontId="41" fillId="0" borderId="0" xfId="79" applyNumberFormat="1" applyFont="1" applyAlignment="1">
      <alignment vertical="center"/>
    </xf>
    <xf numFmtId="0" fontId="41" fillId="0" borderId="0" xfId="79" applyFont="1" applyAlignment="1">
      <alignment vertical="center"/>
    </xf>
    <xf numFmtId="166" fontId="39" fillId="0" borderId="0" xfId="27" applyFont="1" applyAlignment="1">
      <alignment vertical="center"/>
    </xf>
    <xf numFmtId="178" fontId="39" fillId="0" borderId="0" xfId="27" applyNumberFormat="1" applyFont="1" applyAlignment="1">
      <alignment vertical="center"/>
    </xf>
    <xf numFmtId="0" fontId="53" fillId="0" borderId="0" xfId="78" applyFont="1" applyAlignment="1">
      <alignment horizontal="left" vertical="center"/>
    </xf>
    <xf numFmtId="0" fontId="53" fillId="0" borderId="0" xfId="78" applyFont="1" applyAlignment="1">
      <alignment vertical="center"/>
    </xf>
    <xf numFmtId="0" fontId="57" fillId="0" borderId="0" xfId="78" applyFont="1" applyAlignment="1">
      <alignment vertical="center"/>
    </xf>
    <xf numFmtId="0" fontId="60" fillId="0" borderId="0" xfId="78" applyFont="1" applyAlignment="1">
      <alignment vertical="center"/>
    </xf>
    <xf numFmtId="0" fontId="53" fillId="0" borderId="0" xfId="78" quotePrefix="1" applyFont="1" applyBorder="1" applyAlignment="1">
      <alignment horizontal="center" vertical="center"/>
    </xf>
    <xf numFmtId="0" fontId="52" fillId="0" borderId="0" xfId="78" applyFont="1" applyBorder="1" applyAlignment="1">
      <alignment horizontal="center" vertical="center"/>
    </xf>
    <xf numFmtId="0" fontId="53" fillId="0" borderId="0" xfId="78" applyFont="1" applyBorder="1" applyAlignment="1">
      <alignment horizontal="center" vertical="center"/>
    </xf>
    <xf numFmtId="3" fontId="52" fillId="0" borderId="0" xfId="78" applyNumberFormat="1" applyFont="1" applyBorder="1" applyAlignment="1">
      <alignment vertical="center"/>
    </xf>
    <xf numFmtId="0" fontId="53" fillId="0" borderId="0" xfId="78" applyFont="1" applyBorder="1" applyAlignment="1">
      <alignment vertical="center"/>
    </xf>
    <xf numFmtId="0" fontId="60" fillId="0" borderId="0" xfId="78" quotePrefix="1" applyFont="1" applyAlignment="1">
      <alignment horizontal="right" vertical="center"/>
    </xf>
    <xf numFmtId="0" fontId="49" fillId="0" borderId="0" xfId="80" applyFont="1" applyAlignment="1">
      <alignment vertical="center"/>
    </xf>
    <xf numFmtId="0" fontId="63" fillId="0" borderId="0" xfId="80" applyFont="1" applyAlignment="1">
      <alignment vertical="center"/>
    </xf>
    <xf numFmtId="0" fontId="49" fillId="0" borderId="0" xfId="80" applyFont="1" applyAlignment="1">
      <alignment horizontal="center" vertical="center"/>
    </xf>
    <xf numFmtId="0" fontId="49" fillId="0" borderId="0" xfId="80" applyFont="1" applyAlignment="1">
      <alignment vertical="center" wrapText="1"/>
    </xf>
    <xf numFmtId="14" fontId="49" fillId="0" borderId="0" xfId="80" applyNumberFormat="1" applyFont="1" applyAlignment="1">
      <alignment vertical="center"/>
    </xf>
    <xf numFmtId="3" fontId="49" fillId="0" borderId="0" xfId="80" applyNumberFormat="1" applyFont="1" applyAlignment="1">
      <alignment vertical="center"/>
    </xf>
    <xf numFmtId="0" fontId="244" fillId="0" borderId="0" xfId="80" applyFont="1" applyAlignment="1">
      <alignment horizontal="left" vertical="center"/>
    </xf>
    <xf numFmtId="0" fontId="49" fillId="0" borderId="0" xfId="80" applyFont="1" applyAlignment="1">
      <alignment horizontal="left" vertical="center"/>
    </xf>
    <xf numFmtId="0" fontId="49" fillId="0" borderId="0" xfId="80" quotePrefix="1" applyFont="1" applyAlignment="1">
      <alignment horizontal="center" vertical="center"/>
    </xf>
    <xf numFmtId="0" fontId="63" fillId="0" borderId="67" xfId="80" applyFont="1" applyBorder="1" applyAlignment="1">
      <alignment horizontal="center" vertical="center" wrapText="1"/>
    </xf>
    <xf numFmtId="0" fontId="63" fillId="0" borderId="67" xfId="80" applyFont="1" applyBorder="1" applyAlignment="1">
      <alignment horizontal="center" vertical="center"/>
    </xf>
    <xf numFmtId="0" fontId="43" fillId="0" borderId="0" xfId="0" applyFont="1" applyAlignment="1">
      <alignment horizontal="center" vertical="center"/>
    </xf>
    <xf numFmtId="0" fontId="48" fillId="0" borderId="15" xfId="0" applyFont="1" applyBorder="1" applyAlignment="1">
      <alignment horizontal="center" vertical="center" wrapText="1"/>
    </xf>
    <xf numFmtId="0" fontId="48" fillId="0" borderId="0" xfId="0" applyFont="1" applyAlignment="1">
      <alignment horizontal="center" vertical="center"/>
    </xf>
    <xf numFmtId="0" fontId="55" fillId="0" borderId="16" xfId="0" applyFont="1" applyBorder="1" applyAlignment="1">
      <alignment horizontal="center" vertical="center"/>
    </xf>
    <xf numFmtId="0" fontId="48" fillId="0" borderId="20"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21" xfId="0" applyFont="1" applyBorder="1" applyAlignment="1">
      <alignment horizontal="center" vertical="center" wrapText="1"/>
    </xf>
    <xf numFmtId="0" fontId="247" fillId="0" borderId="0" xfId="0" applyFont="1" applyAlignment="1">
      <alignment horizontal="center" vertical="center"/>
    </xf>
    <xf numFmtId="0" fontId="248" fillId="0" borderId="0" xfId="80" applyFont="1" applyAlignment="1">
      <alignment horizontal="left" vertical="center"/>
    </xf>
    <xf numFmtId="0" fontId="249" fillId="0" borderId="0" xfId="80" applyFont="1" applyAlignment="1">
      <alignment horizontal="left" vertical="center"/>
    </xf>
    <xf numFmtId="0" fontId="243" fillId="0" borderId="0" xfId="80" applyFont="1" applyAlignment="1">
      <alignment horizontal="center" vertical="center"/>
    </xf>
    <xf numFmtId="0" fontId="245" fillId="0" borderId="0" xfId="80" applyFont="1" applyAlignment="1">
      <alignment horizontal="center" vertical="center"/>
    </xf>
    <xf numFmtId="0" fontId="63" fillId="0" borderId="67" xfId="80" applyFont="1" applyBorder="1" applyAlignment="1">
      <alignment horizontal="center" vertical="center" wrapText="1"/>
    </xf>
    <xf numFmtId="0" fontId="63" fillId="0" borderId="67" xfId="80" applyFont="1" applyBorder="1" applyAlignment="1">
      <alignment horizontal="center" vertical="center"/>
    </xf>
    <xf numFmtId="0" fontId="246" fillId="0" borderId="0" xfId="80" applyFont="1" applyAlignment="1">
      <alignment horizontal="center" vertical="center"/>
    </xf>
    <xf numFmtId="0" fontId="61" fillId="0" borderId="0" xfId="78" applyFont="1" applyAlignment="1">
      <alignment horizontal="left" vertical="center"/>
    </xf>
    <xf numFmtId="0" fontId="58" fillId="0" borderId="0" xfId="78" applyFont="1" applyAlignment="1">
      <alignment horizontal="center" vertical="center"/>
    </xf>
    <xf numFmtId="0" fontId="51" fillId="0" borderId="0" xfId="78" applyFont="1" applyAlignment="1">
      <alignment horizontal="center"/>
    </xf>
    <xf numFmtId="0" fontId="57" fillId="0" borderId="16" xfId="78" applyFont="1" applyBorder="1" applyAlignment="1">
      <alignment horizontal="center" vertical="center"/>
    </xf>
    <xf numFmtId="0" fontId="57" fillId="0" borderId="0" xfId="78" applyFont="1" applyAlignment="1">
      <alignment horizontal="center" vertical="center"/>
    </xf>
    <xf numFmtId="0" fontId="45" fillId="0" borderId="15" xfId="0" applyFont="1" applyBorder="1" applyAlignment="1">
      <alignment horizontal="center" vertical="center" wrapText="1"/>
    </xf>
    <xf numFmtId="0" fontId="48" fillId="0" borderId="15" xfId="0" applyFont="1" applyBorder="1" applyAlignment="1">
      <alignment horizontal="center" vertical="center"/>
    </xf>
    <xf numFmtId="0" fontId="250" fillId="0" borderId="0" xfId="0" applyFont="1" applyAlignment="1">
      <alignment horizontal="left" vertical="center"/>
    </xf>
    <xf numFmtId="0" fontId="251" fillId="0" borderId="0" xfId="0" applyFont="1" applyAlignment="1">
      <alignment horizontal="left" vertical="center"/>
    </xf>
    <xf numFmtId="3" fontId="252" fillId="0" borderId="0" xfId="0" applyNumberFormat="1" applyFont="1" applyAlignment="1">
      <alignment vertical="center"/>
    </xf>
    <xf numFmtId="0" fontId="47" fillId="0" borderId="16" xfId="0" applyFont="1" applyBorder="1" applyAlignment="1">
      <alignment horizontal="center" vertical="center"/>
    </xf>
    <xf numFmtId="3" fontId="53" fillId="0" borderId="0" xfId="0" applyNumberFormat="1" applyFont="1" applyAlignment="1">
      <alignment vertical="center"/>
    </xf>
    <xf numFmtId="3" fontId="255" fillId="0" borderId="0" xfId="0" applyNumberFormat="1" applyFont="1" applyAlignment="1">
      <alignment vertical="center"/>
    </xf>
    <xf numFmtId="3" fontId="256" fillId="0" borderId="0" xfId="0" applyNumberFormat="1" applyFont="1" applyAlignment="1">
      <alignment vertical="center"/>
    </xf>
    <xf numFmtId="3" fontId="257" fillId="0" borderId="19" xfId="0" applyNumberFormat="1" applyFont="1" applyBorder="1" applyAlignment="1">
      <alignment vertical="center"/>
    </xf>
    <xf numFmtId="3" fontId="257" fillId="0" borderId="0" xfId="0" applyNumberFormat="1" applyFont="1" applyBorder="1" applyAlignment="1">
      <alignment vertical="center"/>
    </xf>
    <xf numFmtId="3" fontId="39" fillId="0" borderId="0" xfId="0" applyNumberFormat="1" applyFont="1" applyAlignment="1">
      <alignment vertical="center"/>
    </xf>
    <xf numFmtId="0" fontId="39" fillId="0" borderId="0" xfId="0" applyFont="1" applyAlignment="1">
      <alignment vertical="center"/>
    </xf>
    <xf numFmtId="3" fontId="259" fillId="0" borderId="19" xfId="0" applyNumberFormat="1" applyFont="1" applyBorder="1" applyAlignment="1">
      <alignment vertical="center"/>
    </xf>
    <xf numFmtId="3" fontId="259" fillId="0" borderId="0" xfId="0" applyNumberFormat="1" applyFont="1" applyBorder="1" applyAlignment="1">
      <alignment vertical="center"/>
    </xf>
    <xf numFmtId="3" fontId="259" fillId="0" borderId="0" xfId="0" applyNumberFormat="1" applyFont="1" applyAlignment="1">
      <alignment vertical="center"/>
    </xf>
    <xf numFmtId="0" fontId="259" fillId="0" borderId="0" xfId="0" applyFont="1" applyAlignment="1">
      <alignment vertical="center"/>
    </xf>
    <xf numFmtId="3" fontId="257" fillId="24" borderId="19" xfId="0" applyNumberFormat="1" applyFont="1" applyFill="1" applyBorder="1" applyAlignment="1">
      <alignment horizontal="right" vertical="center" wrapText="1"/>
    </xf>
    <xf numFmtId="3" fontId="257" fillId="24" borderId="0" xfId="0" applyNumberFormat="1" applyFont="1" applyFill="1" applyBorder="1" applyAlignment="1">
      <alignment horizontal="right" vertical="center" wrapText="1"/>
    </xf>
    <xf numFmtId="3" fontId="257" fillId="0" borderId="0" xfId="0" applyNumberFormat="1" applyFont="1" applyAlignment="1">
      <alignment vertical="center"/>
    </xf>
    <xf numFmtId="0" fontId="257" fillId="0" borderId="0" xfId="0" applyFont="1" applyAlignment="1">
      <alignment vertical="center"/>
    </xf>
    <xf numFmtId="3" fontId="260" fillId="24" borderId="19" xfId="0" applyNumberFormat="1" applyFont="1" applyFill="1" applyBorder="1" applyAlignment="1">
      <alignment horizontal="right" vertical="center" wrapText="1"/>
    </xf>
    <xf numFmtId="3" fontId="260" fillId="24" borderId="0" xfId="0" applyNumberFormat="1" applyFont="1" applyFill="1" applyBorder="1" applyAlignment="1">
      <alignment horizontal="right" vertical="center" wrapText="1"/>
    </xf>
    <xf numFmtId="3" fontId="260" fillId="0" borderId="0" xfId="0" applyNumberFormat="1" applyFont="1" applyAlignment="1">
      <alignment vertical="center"/>
    </xf>
    <xf numFmtId="0" fontId="260" fillId="0" borderId="0" xfId="0" applyFont="1" applyAlignment="1">
      <alignment vertical="center"/>
    </xf>
    <xf numFmtId="3" fontId="256" fillId="24" borderId="19" xfId="0" applyNumberFormat="1" applyFont="1" applyFill="1" applyBorder="1" applyAlignment="1">
      <alignment horizontal="right" vertical="center" wrapText="1"/>
    </xf>
    <xf numFmtId="3" fontId="256" fillId="24" borderId="0" xfId="0" applyNumberFormat="1" applyFont="1" applyFill="1" applyBorder="1" applyAlignment="1">
      <alignment horizontal="right" vertical="center" wrapText="1"/>
    </xf>
    <xf numFmtId="3" fontId="252" fillId="0" borderId="19" xfId="0" applyNumberFormat="1" applyFont="1" applyBorder="1" applyAlignment="1">
      <alignment vertical="center"/>
    </xf>
    <xf numFmtId="3" fontId="252" fillId="0" borderId="0" xfId="0" applyNumberFormat="1" applyFont="1" applyBorder="1" applyAlignment="1">
      <alignment vertical="center"/>
    </xf>
    <xf numFmtId="0" fontId="254" fillId="0" borderId="0" xfId="0" applyFont="1" applyBorder="1" applyAlignment="1">
      <alignment horizontal="center" vertical="center"/>
    </xf>
    <xf numFmtId="0" fontId="254" fillId="0" borderId="0" xfId="0" applyFont="1" applyBorder="1" applyAlignment="1">
      <alignment vertical="center" wrapText="1"/>
    </xf>
    <xf numFmtId="4" fontId="254" fillId="0" borderId="0" xfId="0" applyNumberFormat="1" applyFont="1" applyBorder="1" applyAlignment="1">
      <alignment vertical="center" wrapText="1"/>
    </xf>
    <xf numFmtId="4" fontId="254" fillId="0" borderId="0" xfId="27" applyNumberFormat="1" applyFont="1" applyBorder="1" applyAlignment="1">
      <alignment vertical="center"/>
    </xf>
    <xf numFmtId="4" fontId="254" fillId="0" borderId="0" xfId="0" applyNumberFormat="1" applyFont="1" applyBorder="1" applyAlignment="1">
      <alignment vertical="center"/>
    </xf>
    <xf numFmtId="0" fontId="46" fillId="0" borderId="0" xfId="0" applyFont="1" applyAlignment="1">
      <alignment horizontal="left" vertical="center"/>
    </xf>
    <xf numFmtId="0" fontId="158" fillId="0" borderId="67" xfId="0" applyFont="1" applyBorder="1" applyAlignment="1">
      <alignment horizontal="center" vertical="center" wrapText="1"/>
    </xf>
    <xf numFmtId="0" fontId="158" fillId="0" borderId="67" xfId="0" applyFont="1" applyBorder="1" applyAlignment="1">
      <alignment horizontal="center" vertical="center"/>
    </xf>
    <xf numFmtId="0" fontId="158" fillId="0" borderId="67" xfId="0" applyNumberFormat="1" applyFont="1" applyBorder="1" applyAlignment="1">
      <alignment horizontal="center" vertical="center" wrapText="1"/>
    </xf>
    <xf numFmtId="0" fontId="158" fillId="0" borderId="67" xfId="0" applyNumberFormat="1" applyFont="1" applyBorder="1" applyAlignment="1">
      <alignment horizontal="center" vertical="center" wrapText="1"/>
    </xf>
    <xf numFmtId="0" fontId="253" fillId="0" borderId="67" xfId="0" applyFont="1" applyBorder="1" applyAlignment="1">
      <alignment horizontal="center" vertical="center"/>
    </xf>
    <xf numFmtId="0" fontId="253" fillId="0" borderId="67" xfId="0" quotePrefix="1" applyFont="1" applyBorder="1" applyAlignment="1">
      <alignment horizontal="center" vertical="center"/>
    </xf>
    <xf numFmtId="0" fontId="158" fillId="0" borderId="67" xfId="0" applyFont="1" applyBorder="1" applyAlignment="1">
      <alignment horizontal="center" vertical="center" wrapText="1"/>
    </xf>
    <xf numFmtId="186" fontId="158" fillId="0" borderId="67" xfId="0" applyNumberFormat="1" applyFont="1" applyBorder="1" applyAlignment="1">
      <alignment vertical="center"/>
    </xf>
    <xf numFmtId="179" fontId="158" fillId="0" borderId="67" xfId="0" applyNumberFormat="1" applyFont="1" applyBorder="1" applyAlignment="1">
      <alignment vertical="center"/>
    </xf>
    <xf numFmtId="0" fontId="158" fillId="0" borderId="67" xfId="0" applyFont="1" applyBorder="1" applyAlignment="1">
      <alignment horizontal="left" vertical="center" wrapText="1"/>
    </xf>
    <xf numFmtId="0" fontId="158" fillId="0" borderId="67" xfId="0" applyFont="1" applyBorder="1" applyAlignment="1">
      <alignment vertical="center" wrapText="1"/>
    </xf>
    <xf numFmtId="0" fontId="254" fillId="0" borderId="67" xfId="0" quotePrefix="1" applyFont="1" applyBorder="1" applyAlignment="1">
      <alignment horizontal="center" vertical="center" wrapText="1"/>
    </xf>
    <xf numFmtId="0" fontId="254" fillId="0" borderId="67" xfId="0" applyFont="1" applyBorder="1" applyAlignment="1">
      <alignment vertical="center" wrapText="1"/>
    </xf>
    <xf numFmtId="186" fontId="254" fillId="0" borderId="67" xfId="0" applyNumberFormat="1" applyFont="1" applyBorder="1" applyAlignment="1">
      <alignment vertical="center" wrapText="1"/>
    </xf>
    <xf numFmtId="186" fontId="254" fillId="0" borderId="67" xfId="27" applyNumberFormat="1" applyFont="1" applyBorder="1" applyAlignment="1">
      <alignment vertical="center"/>
    </xf>
    <xf numFmtId="186" fontId="254" fillId="0" borderId="67" xfId="0" applyNumberFormat="1" applyFont="1" applyBorder="1" applyAlignment="1">
      <alignment vertical="center"/>
    </xf>
    <xf numFmtId="179" fontId="254" fillId="0" borderId="67" xfId="0" applyNumberFormat="1" applyFont="1" applyBorder="1" applyAlignment="1">
      <alignment vertical="center"/>
    </xf>
    <xf numFmtId="186" fontId="158" fillId="0" borderId="67" xfId="27" applyNumberFormat="1" applyFont="1" applyBorder="1" applyAlignment="1">
      <alignment vertical="center"/>
    </xf>
    <xf numFmtId="186" fontId="254" fillId="0" borderId="67" xfId="0" quotePrefix="1" applyNumberFormat="1" applyFont="1" applyBorder="1" applyAlignment="1">
      <alignment vertical="center" wrapText="1"/>
    </xf>
    <xf numFmtId="186" fontId="253" fillId="0" borderId="67" xfId="0" applyNumberFormat="1" applyFont="1" applyBorder="1" applyAlignment="1">
      <alignment vertical="center" wrapText="1"/>
    </xf>
    <xf numFmtId="0" fontId="253" fillId="0" borderId="67" xfId="0" quotePrefix="1" applyFont="1" applyBorder="1" applyAlignment="1">
      <alignment horizontal="center" vertical="center" wrapText="1"/>
    </xf>
    <xf numFmtId="0" fontId="253" fillId="0" borderId="67" xfId="0" quotePrefix="1" applyFont="1" applyBorder="1" applyAlignment="1">
      <alignment vertical="center" wrapText="1"/>
    </xf>
    <xf numFmtId="186" fontId="253" fillId="0" borderId="67" xfId="0" quotePrefix="1" applyNumberFormat="1" applyFont="1" applyBorder="1" applyAlignment="1">
      <alignment vertical="center" wrapText="1"/>
    </xf>
    <xf numFmtId="186" fontId="253" fillId="0" borderId="67" xfId="0" applyNumberFormat="1" applyFont="1" applyBorder="1" applyAlignment="1">
      <alignment vertical="center"/>
    </xf>
    <xf numFmtId="179" fontId="253" fillId="0" borderId="67" xfId="0" applyNumberFormat="1" applyFont="1" applyBorder="1" applyAlignment="1">
      <alignment vertical="center"/>
    </xf>
    <xf numFmtId="186" fontId="253" fillId="0" borderId="67" xfId="27" applyNumberFormat="1" applyFont="1" applyBorder="1" applyAlignment="1">
      <alignment vertical="center"/>
    </xf>
    <xf numFmtId="0" fontId="158" fillId="0" borderId="67" xfId="0" quotePrefix="1" applyFont="1" applyBorder="1" applyAlignment="1">
      <alignment horizontal="center" vertical="center" wrapText="1"/>
    </xf>
    <xf numFmtId="186" fontId="158" fillId="0" borderId="67" xfId="0" applyNumberFormat="1" applyFont="1" applyBorder="1" applyAlignment="1">
      <alignment vertical="center" wrapText="1"/>
    </xf>
    <xf numFmtId="0" fontId="254" fillId="0" borderId="67" xfId="78" applyFont="1" applyBorder="1" applyAlignment="1">
      <alignment vertical="center" wrapText="1"/>
    </xf>
    <xf numFmtId="186" fontId="254" fillId="0" borderId="67" xfId="78" applyNumberFormat="1" applyFont="1" applyBorder="1" applyAlignment="1">
      <alignment vertical="center" wrapText="1"/>
    </xf>
    <xf numFmtId="0" fontId="253" fillId="0" borderId="67" xfId="78" applyFont="1" applyBorder="1" applyAlignment="1">
      <alignment vertical="center" wrapText="1"/>
    </xf>
    <xf numFmtId="186" fontId="253" fillId="0" borderId="67" xfId="78" applyNumberFormat="1" applyFont="1" applyBorder="1" applyAlignment="1">
      <alignment vertical="center" wrapText="1"/>
    </xf>
    <xf numFmtId="0" fontId="253" fillId="0" borderId="67" xfId="0" applyFont="1" applyBorder="1" applyAlignment="1">
      <alignment vertical="center" wrapText="1"/>
    </xf>
    <xf numFmtId="0" fontId="158" fillId="0" borderId="67" xfId="0" quotePrefix="1" applyFont="1" applyBorder="1" applyAlignment="1">
      <alignment horizontal="center" vertical="center"/>
    </xf>
    <xf numFmtId="0" fontId="158" fillId="0" borderId="67" xfId="0" applyFont="1" applyBorder="1" applyAlignment="1">
      <alignment horizontal="center" vertical="center"/>
    </xf>
    <xf numFmtId="0" fontId="258" fillId="0" borderId="67" xfId="0" quotePrefix="1" applyFont="1" applyBorder="1" applyAlignment="1">
      <alignment horizontal="center" vertical="center"/>
    </xf>
    <xf numFmtId="0" fontId="258" fillId="0" borderId="67" xfId="0" applyFont="1" applyBorder="1" applyAlignment="1">
      <alignment vertical="center" wrapText="1"/>
    </xf>
    <xf numFmtId="186" fontId="258" fillId="0" borderId="67" xfId="0" applyNumberFormat="1" applyFont="1" applyBorder="1" applyAlignment="1">
      <alignment vertical="center" wrapText="1"/>
    </xf>
    <xf numFmtId="186" fontId="258" fillId="25" borderId="67" xfId="85" applyNumberFormat="1" applyFont="1" applyFill="1" applyBorder="1" applyAlignment="1" applyProtection="1">
      <alignment horizontal="center" vertical="center" wrapText="1"/>
    </xf>
    <xf numFmtId="179" fontId="258" fillId="0" borderId="67" xfId="0" applyNumberFormat="1" applyFont="1" applyBorder="1" applyAlignment="1">
      <alignment vertical="center"/>
    </xf>
    <xf numFmtId="0" fontId="254" fillId="0" borderId="67" xfId="0" quotePrefix="1" applyFont="1" applyBorder="1" applyAlignment="1">
      <alignment horizontal="center" vertical="center"/>
    </xf>
    <xf numFmtId="186" fontId="258" fillId="0" borderId="67" xfId="27" applyNumberFormat="1" applyFont="1" applyBorder="1" applyAlignment="1">
      <alignment vertical="center"/>
    </xf>
    <xf numFmtId="0" fontId="251" fillId="0" borderId="0" xfId="0" applyFont="1" applyAlignment="1">
      <alignment horizontal="left" vertical="center"/>
    </xf>
    <xf numFmtId="0" fontId="257" fillId="0" borderId="0" xfId="79" applyFont="1" applyAlignment="1">
      <alignment vertical="center"/>
    </xf>
    <xf numFmtId="0" fontId="261" fillId="0" borderId="0" xfId="79" applyFont="1" applyBorder="1" applyAlignment="1">
      <alignment horizontal="center" vertical="center"/>
    </xf>
    <xf numFmtId="0" fontId="265" fillId="0" borderId="0" xfId="79" applyFont="1" applyAlignment="1">
      <alignment vertical="center"/>
    </xf>
    <xf numFmtId="0" fontId="264" fillId="0" borderId="0" xfId="79" applyFont="1" applyAlignment="1">
      <alignment horizontal="center" vertical="center" wrapText="1"/>
    </xf>
    <xf numFmtId="3" fontId="257" fillId="0" borderId="0" xfId="79" applyNumberFormat="1" applyFont="1" applyAlignment="1">
      <alignment horizontal="right" vertical="center"/>
    </xf>
    <xf numFmtId="3" fontId="257" fillId="0" borderId="0" xfId="79" applyNumberFormat="1" applyFont="1" applyAlignment="1">
      <alignment vertical="center"/>
    </xf>
    <xf numFmtId="3" fontId="257" fillId="0" borderId="0" xfId="79" applyNumberFormat="1" applyFont="1" applyAlignment="1">
      <alignment horizontal="center" vertical="center"/>
    </xf>
    <xf numFmtId="0" fontId="257" fillId="0" borderId="0" xfId="79" applyFont="1" applyAlignment="1">
      <alignment horizontal="center" vertical="center"/>
    </xf>
    <xf numFmtId="3" fontId="266" fillId="0" borderId="0" xfId="79" applyNumberFormat="1" applyFont="1" applyAlignment="1">
      <alignment vertical="center"/>
    </xf>
    <xf numFmtId="4" fontId="257" fillId="0" borderId="0" xfId="79" applyNumberFormat="1" applyFont="1" applyAlignment="1">
      <alignment vertical="center"/>
    </xf>
    <xf numFmtId="0" fontId="262" fillId="0" borderId="67" xfId="79" applyFont="1" applyBorder="1" applyAlignment="1">
      <alignment horizontal="center" vertical="center" wrapText="1"/>
    </xf>
    <xf numFmtId="0" fontId="39" fillId="0" borderId="67" xfId="79" applyFont="1" applyBorder="1" applyAlignment="1">
      <alignment horizontal="center" vertical="center"/>
    </xf>
    <xf numFmtId="0" fontId="262" fillId="0" borderId="67" xfId="79" applyFont="1" applyBorder="1" applyAlignment="1">
      <alignment horizontal="center" vertical="center" wrapText="1"/>
    </xf>
    <xf numFmtId="0" fontId="263" fillId="0" borderId="67" xfId="79" applyFont="1" applyBorder="1" applyAlignment="1">
      <alignment horizontal="center" vertical="center" wrapText="1"/>
    </xf>
    <xf numFmtId="0" fontId="263" fillId="0" borderId="67" xfId="79" quotePrefix="1" applyFont="1" applyBorder="1" applyAlignment="1">
      <alignment horizontal="center" vertical="center" wrapText="1"/>
    </xf>
    <xf numFmtId="3" fontId="262" fillId="0" borderId="67" xfId="79" applyNumberFormat="1" applyFont="1" applyBorder="1" applyAlignment="1">
      <alignment horizontal="right" vertical="center" wrapText="1"/>
    </xf>
    <xf numFmtId="179" fontId="262" fillId="0" borderId="67" xfId="79" applyNumberFormat="1" applyFont="1" applyBorder="1" applyAlignment="1">
      <alignment horizontal="right" vertical="center" wrapText="1"/>
    </xf>
    <xf numFmtId="0" fontId="262" fillId="0" borderId="67" xfId="79" applyFont="1" applyBorder="1" applyAlignment="1">
      <alignment vertical="center" wrapText="1"/>
    </xf>
    <xf numFmtId="0" fontId="263" fillId="0" borderId="67" xfId="79" applyFont="1" applyBorder="1" applyAlignment="1">
      <alignment vertical="center" wrapText="1"/>
    </xf>
    <xf numFmtId="3" fontId="263" fillId="0" borderId="67" xfId="79" applyNumberFormat="1" applyFont="1" applyBorder="1" applyAlignment="1">
      <alignment vertical="center" wrapText="1"/>
    </xf>
    <xf numFmtId="179" fontId="263" fillId="0" borderId="67" xfId="79" applyNumberFormat="1" applyFont="1" applyBorder="1" applyAlignment="1">
      <alignment horizontal="right" vertical="center" wrapText="1"/>
    </xf>
    <xf numFmtId="3" fontId="263" fillId="0" borderId="67" xfId="79" applyNumberFormat="1" applyFont="1" applyBorder="1" applyAlignment="1">
      <alignment horizontal="right" vertical="center" wrapText="1"/>
    </xf>
    <xf numFmtId="3" fontId="262" fillId="0" borderId="67" xfId="79" applyNumberFormat="1" applyFont="1" applyBorder="1" applyAlignment="1">
      <alignment vertical="center" wrapText="1"/>
    </xf>
    <xf numFmtId="0" fontId="254" fillId="25" borderId="67" xfId="96" applyFont="1" applyFill="1" applyBorder="1" applyAlignment="1">
      <alignment vertical="center" wrapText="1"/>
    </xf>
    <xf numFmtId="3" fontId="254" fillId="0" borderId="67" xfId="0" applyNumberFormat="1" applyFont="1" applyBorder="1" applyAlignment="1">
      <alignment horizontal="right" vertical="center" wrapText="1"/>
    </xf>
    <xf numFmtId="0" fontId="63" fillId="0" borderId="67" xfId="80" applyFont="1" applyBorder="1" applyAlignment="1">
      <alignment horizontal="left" vertical="center" wrapText="1"/>
    </xf>
    <xf numFmtId="0" fontId="63" fillId="0" borderId="67" xfId="80" applyFont="1" applyBorder="1" applyAlignment="1">
      <alignment vertical="center" wrapText="1"/>
    </xf>
    <xf numFmtId="14" fontId="63" fillId="0" borderId="67" xfId="80" applyNumberFormat="1" applyFont="1" applyBorder="1" applyAlignment="1">
      <alignment vertical="center"/>
    </xf>
    <xf numFmtId="3" fontId="63" fillId="0" borderId="67" xfId="80" applyNumberFormat="1" applyFont="1" applyBorder="1" applyAlignment="1">
      <alignment vertical="center"/>
    </xf>
    <xf numFmtId="0" fontId="63" fillId="0" borderId="67" xfId="80" quotePrefix="1" applyFont="1" applyBorder="1" applyAlignment="1">
      <alignment horizontal="center" vertical="center"/>
    </xf>
    <xf numFmtId="0" fontId="49" fillId="0" borderId="67" xfId="80" quotePrefix="1" applyFont="1" applyBorder="1" applyAlignment="1">
      <alignment horizontal="center" vertical="center"/>
    </xf>
    <xf numFmtId="0" fontId="49" fillId="0" borderId="67" xfId="80" applyFont="1" applyBorder="1" applyAlignment="1">
      <alignment vertical="center" wrapText="1"/>
    </xf>
    <xf numFmtId="14" fontId="49" fillId="0" borderId="67" xfId="80" applyNumberFormat="1" applyFont="1" applyBorder="1" applyAlignment="1">
      <alignment vertical="center"/>
    </xf>
    <xf numFmtId="3" fontId="49" fillId="0" borderId="67" xfId="80" applyNumberFormat="1" applyFont="1" applyBorder="1" applyAlignment="1">
      <alignment vertical="center"/>
    </xf>
    <xf numFmtId="0" fontId="49" fillId="0" borderId="67" xfId="0" quotePrefix="1" applyFont="1" applyBorder="1" applyAlignment="1">
      <alignment horizontal="center" vertical="center"/>
    </xf>
    <xf numFmtId="0" fontId="49" fillId="0" borderId="67" xfId="0" applyFont="1" applyBorder="1" applyAlignment="1">
      <alignment vertical="center" wrapText="1"/>
    </xf>
    <xf numFmtId="0" fontId="49" fillId="0" borderId="67" xfId="0" applyFont="1" applyBorder="1" applyAlignment="1">
      <alignment horizontal="center" vertical="center" wrapText="1"/>
    </xf>
    <xf numFmtId="14" fontId="49" fillId="0" borderId="67" xfId="0" quotePrefix="1" applyNumberFormat="1" applyFont="1" applyBorder="1" applyAlignment="1">
      <alignment horizontal="center" vertical="center"/>
    </xf>
    <xf numFmtId="3" fontId="49" fillId="0" borderId="67" xfId="0" applyNumberFormat="1" applyFont="1" applyBorder="1" applyAlignment="1">
      <alignment vertical="center"/>
    </xf>
    <xf numFmtId="0" fontId="63" fillId="0" borderId="67" xfId="0" quotePrefix="1" applyFont="1" applyBorder="1" applyAlignment="1">
      <alignment horizontal="center" vertical="center"/>
    </xf>
    <xf numFmtId="0" fontId="63" fillId="0" borderId="67" xfId="0" applyFont="1" applyBorder="1" applyAlignment="1">
      <alignment vertical="center" wrapText="1"/>
    </xf>
    <xf numFmtId="0" fontId="63" fillId="0" borderId="67" xfId="0" applyFont="1" applyBorder="1" applyAlignment="1">
      <alignment horizontal="center" vertical="center" wrapText="1"/>
    </xf>
    <xf numFmtId="14" fontId="63" fillId="0" borderId="67" xfId="0" applyNumberFormat="1" applyFont="1" applyBorder="1" applyAlignment="1">
      <alignment horizontal="center" vertical="center"/>
    </xf>
    <xf numFmtId="3" fontId="63" fillId="0" borderId="67" xfId="0" applyNumberFormat="1" applyFont="1" applyBorder="1" applyAlignment="1">
      <alignment vertical="center"/>
    </xf>
    <xf numFmtId="14" fontId="49" fillId="0" borderId="67" xfId="0" applyNumberFormat="1" applyFont="1" applyBorder="1" applyAlignment="1">
      <alignment horizontal="center" vertical="center"/>
    </xf>
    <xf numFmtId="14" fontId="63" fillId="0" borderId="67" xfId="80" applyNumberFormat="1" applyFont="1" applyBorder="1" applyAlignment="1">
      <alignment horizontal="center" vertical="center"/>
    </xf>
    <xf numFmtId="0" fontId="3" fillId="0" borderId="0" xfId="78" applyFont="1" applyAlignment="1">
      <alignment vertical="center"/>
    </xf>
    <xf numFmtId="0" fontId="267" fillId="0" borderId="0" xfId="78" applyFont="1" applyAlignment="1">
      <alignment horizontal="center" vertical="center"/>
    </xf>
    <xf numFmtId="0" fontId="3" fillId="0" borderId="0" xfId="78" applyFont="1" applyAlignment="1">
      <alignment horizontal="center" vertical="center"/>
    </xf>
    <xf numFmtId="4" fontId="3" fillId="0" borderId="0" xfId="78" applyNumberFormat="1" applyFont="1" applyAlignment="1">
      <alignment vertical="center"/>
    </xf>
    <xf numFmtId="0" fontId="3" fillId="0" borderId="0" xfId="78" quotePrefix="1" applyFont="1" applyAlignment="1">
      <alignment horizontal="right" vertical="center"/>
    </xf>
    <xf numFmtId="0" fontId="60" fillId="0" borderId="0" xfId="78" applyFont="1" applyAlignment="1">
      <alignment vertical="center"/>
    </xf>
    <xf numFmtId="3" fontId="3" fillId="0" borderId="0" xfId="78" applyNumberFormat="1" applyFont="1" applyAlignment="1">
      <alignment vertical="center"/>
    </xf>
    <xf numFmtId="0" fontId="52" fillId="0" borderId="67" xfId="78" applyFont="1" applyBorder="1" applyAlignment="1">
      <alignment horizontal="center" vertical="center"/>
    </xf>
    <xf numFmtId="0" fontId="52" fillId="0" borderId="67" xfId="78" applyFont="1" applyBorder="1" applyAlignment="1">
      <alignment horizontal="center" vertical="center" wrapText="1"/>
    </xf>
    <xf numFmtId="0" fontId="268" fillId="0" borderId="67" xfId="78" applyFont="1" applyBorder="1" applyAlignment="1">
      <alignment horizontal="center" vertical="center"/>
    </xf>
    <xf numFmtId="0" fontId="52" fillId="0" borderId="67" xfId="78" applyFont="1" applyBorder="1" applyAlignment="1">
      <alignment horizontal="center" vertical="center"/>
    </xf>
    <xf numFmtId="0" fontId="52" fillId="0" borderId="67" xfId="78" applyFont="1" applyBorder="1" applyAlignment="1">
      <alignment horizontal="center" vertical="center" wrapText="1"/>
    </xf>
    <xf numFmtId="0" fontId="57" fillId="0" borderId="67" xfId="78" applyFont="1" applyBorder="1" applyAlignment="1">
      <alignment horizontal="center" vertical="center" wrapText="1"/>
    </xf>
    <xf numFmtId="4" fontId="52" fillId="0" borderId="67" xfId="78" applyNumberFormat="1" applyFont="1" applyBorder="1" applyAlignment="1">
      <alignment horizontal="right" vertical="center"/>
    </xf>
    <xf numFmtId="0" fontId="52" fillId="0" borderId="67" xfId="78" applyFont="1" applyBorder="1" applyAlignment="1">
      <alignment horizontal="left" vertical="center"/>
    </xf>
    <xf numFmtId="0" fontId="53" fillId="0" borderId="67" xfId="78" quotePrefix="1" applyFont="1" applyBorder="1" applyAlignment="1">
      <alignment horizontal="center" vertical="center"/>
    </xf>
    <xf numFmtId="0" fontId="252" fillId="0" borderId="67" xfId="98" applyFont="1" applyBorder="1" applyAlignment="1">
      <alignment vertical="center" wrapText="1"/>
    </xf>
    <xf numFmtId="0" fontId="252" fillId="0" borderId="67" xfId="98" applyFont="1" applyBorder="1" applyAlignment="1">
      <alignment horizontal="center" vertical="center" wrapText="1"/>
    </xf>
    <xf numFmtId="14" fontId="252" fillId="0" borderId="67" xfId="98" applyNumberFormat="1" applyFont="1" applyBorder="1" applyAlignment="1">
      <alignment horizontal="center" vertical="center" wrapText="1"/>
    </xf>
    <xf numFmtId="4" fontId="252" fillId="0" borderId="67" xfId="98" applyNumberFormat="1" applyFont="1" applyBorder="1" applyAlignment="1">
      <alignment horizontal="right" vertical="center" wrapText="1"/>
    </xf>
    <xf numFmtId="4" fontId="53" fillId="0" borderId="67" xfId="78" applyNumberFormat="1" applyFont="1" applyBorder="1" applyAlignment="1">
      <alignment horizontal="right" vertical="center"/>
    </xf>
    <xf numFmtId="4" fontId="3" fillId="0" borderId="67" xfId="78" applyNumberFormat="1" applyFont="1" applyBorder="1" applyAlignment="1">
      <alignment horizontal="right" vertical="center"/>
    </xf>
    <xf numFmtId="4" fontId="60" fillId="0" borderId="67" xfId="78" applyNumberFormat="1" applyFont="1" applyBorder="1" applyAlignment="1">
      <alignment horizontal="right" vertical="center"/>
    </xf>
    <xf numFmtId="0" fontId="252" fillId="0" borderId="67" xfId="0" applyFont="1" applyBorder="1" applyAlignment="1">
      <alignment horizontal="center" vertical="center" wrapText="1"/>
    </xf>
    <xf numFmtId="14" fontId="252" fillId="0" borderId="67" xfId="0" applyNumberFormat="1" applyFont="1" applyBorder="1" applyAlignment="1">
      <alignment horizontal="center" vertical="center" wrapText="1"/>
    </xf>
    <xf numFmtId="0" fontId="52" fillId="0" borderId="67" xfId="78" quotePrefix="1" applyFont="1" applyBorder="1" applyAlignment="1">
      <alignment horizontal="center" vertical="center"/>
    </xf>
    <xf numFmtId="0" fontId="52" fillId="25" borderId="67" xfId="78" applyFont="1" applyFill="1" applyBorder="1" applyAlignment="1">
      <alignment horizontal="left" vertical="center" wrapText="1"/>
    </xf>
    <xf numFmtId="0" fontId="52" fillId="25" borderId="67" xfId="78" applyFont="1" applyFill="1" applyBorder="1" applyAlignment="1">
      <alignment horizontal="center" vertical="center"/>
    </xf>
    <xf numFmtId="14" fontId="52" fillId="25" borderId="67" xfId="78" applyNumberFormat="1" applyFont="1" applyFill="1" applyBorder="1" applyAlignment="1">
      <alignment horizontal="center" vertical="center"/>
    </xf>
  </cellXfs>
  <cellStyles count="3328">
    <cellStyle name="_x0001_" xfId="182"/>
    <cellStyle name="          _x000d__x000a_shell=progman.exe_x000d__x000a_m" xfId="183"/>
    <cellStyle name="#,##0" xfId="184"/>
    <cellStyle name="#,##0 2" xfId="1901"/>
    <cellStyle name="#,##0 2 2" xfId="2335"/>
    <cellStyle name="#,##0 2 3" xfId="2827"/>
    <cellStyle name="#,##0 2 3 2" xfId="3210"/>
    <cellStyle name="#,##0 2 4" xfId="2828"/>
    <cellStyle name="#,##0 2 4 2" xfId="3211"/>
    <cellStyle name="#,##0 3" xfId="1902"/>
    <cellStyle name="#,##0 3 2" xfId="2336"/>
    <cellStyle name="#,##0 3 3" xfId="2829"/>
    <cellStyle name="#,##0 3 3 2" xfId="3212"/>
    <cellStyle name="#,##0 3 4" xfId="2830"/>
    <cellStyle name="#,##0 3 4 2" xfId="3213"/>
    <cellStyle name="#,##0 4" xfId="2334"/>
    <cellStyle name="#,##0 5" xfId="2831"/>
    <cellStyle name="#,##0 5 2" xfId="3214"/>
    <cellStyle name="#,##0 6" xfId="2832"/>
    <cellStyle name="#,##0 6 2" xfId="3215"/>
    <cellStyle name="." xfId="185"/>
    <cellStyle name=". 2" xfId="1903"/>
    <cellStyle name=". 2 2" xfId="2337"/>
    <cellStyle name="._Book1" xfId="186"/>
    <cellStyle name="._VBPL kiểm toán Đầu tư XDCB 2010" xfId="187"/>
    <cellStyle name="._VBPL kiểm toán Đầu tư XDCB 2010 2" xfId="1904"/>
    <cellStyle name="._VBPL kiểm toán Đầu tư XDCB 2010 2 2" xfId="2338"/>
    <cellStyle name=".d©y" xfId="188"/>
    <cellStyle name="??" xfId="189"/>
    <cellStyle name="?? [ - ??1" xfId="190"/>
    <cellStyle name="?? [ - ??2" xfId="191"/>
    <cellStyle name="?? [ - ??3" xfId="192"/>
    <cellStyle name="?? [ - ??4" xfId="193"/>
    <cellStyle name="?? [ - ??5" xfId="194"/>
    <cellStyle name="?? [ - ??6" xfId="195"/>
    <cellStyle name="?? [ - ??7" xfId="196"/>
    <cellStyle name="?? [ - ??8" xfId="197"/>
    <cellStyle name="?? [0.00]_        " xfId="198"/>
    <cellStyle name="?? [0]" xfId="199"/>
    <cellStyle name="?_x001d_??%U©÷u&amp;H©÷9_x0008_? s_x000a__x0007__x0001__x0001_" xfId="200"/>
    <cellStyle name="?_x001d_??%U©÷u&amp;H©÷9_x0008_?_x0009_s_x000a__x0007__x0001__x0001_" xfId="1905"/>
    <cellStyle name="???? [0.00]_      " xfId="201"/>
    <cellStyle name="??????" xfId="202"/>
    <cellStyle name="??????????????????? [0]_FTC_OFFER" xfId="203"/>
    <cellStyle name="???????????????????_FTC_OFFER" xfId="204"/>
    <cellStyle name="????_      " xfId="205"/>
    <cellStyle name="???[0]_?? DI" xfId="206"/>
    <cellStyle name="???_?? DI" xfId="207"/>
    <cellStyle name="??[0]_BRE" xfId="208"/>
    <cellStyle name="??_      " xfId="209"/>
    <cellStyle name="??A? [0]_laroux_1_¢¬???¢â? " xfId="210"/>
    <cellStyle name="??A?_laroux_1_¢¬???¢â? " xfId="211"/>
    <cellStyle name="?¡±¢¥?_?¨ù??¢´¢¥_¢¬???¢â? " xfId="212"/>
    <cellStyle name="?ðÇ%U?&amp;H?_x0008_?s_x000a__x0007__x0001__x0001_" xfId="213"/>
    <cellStyle name="[0]_Chi phÝ kh¸c_V" xfId="214"/>
    <cellStyle name="_1 TONG HOP - CA NA" xfId="215"/>
    <cellStyle name="_130307 So sanh thuc hien 2012 - du toan 2012 moi (pan khac)" xfId="2240"/>
    <cellStyle name="_130313 Mau  bieu bao cao nguon luc cua dia phuong sua" xfId="2241"/>
    <cellStyle name="_130818 Tong hop Danh gia thu 2013" xfId="2242"/>
    <cellStyle name="_130818 Tong hop Danh gia thu 2013_140921 bu giam thu ND 209" xfId="2243"/>
    <cellStyle name="_130818 Tong hop Danh gia thu 2013_140921 bu giam thu ND 209_Phu luc so 5 - sua ngay 04-01" xfId="2244"/>
    <cellStyle name="_Bang Chi tieu (2)" xfId="216"/>
    <cellStyle name="_BAO GIA NGAY 24-10-08 (co dam)" xfId="217"/>
    <cellStyle name="_Bao gia TB Kon Dao 2010" xfId="218"/>
    <cellStyle name="_Bieu tong hop nhu cau ung_Mien Trung" xfId="220"/>
    <cellStyle name="_Bieu ung von 2011 NSNN - TPCP vung DBSClong (10-6-2010)" xfId="221"/>
    <cellStyle name="_Biểu KH 5 năm gửi UB sửa biểu VHXH" xfId="219"/>
    <cellStyle name="_Book1" xfId="222"/>
    <cellStyle name="_Book1_1" xfId="223"/>
    <cellStyle name="_Book1_2" xfId="224"/>
    <cellStyle name="_Book1_BC-QT-WB-dthao" xfId="225"/>
    <cellStyle name="_Book1_Book1" xfId="226"/>
    <cellStyle name="_Book1_DT truong thinh phu" xfId="227"/>
    <cellStyle name="_Book1_Kiem Tra Don Gia" xfId="230"/>
    <cellStyle name="_Book1_Kh ql62 (2010) 11-09" xfId="228"/>
    <cellStyle name="_Book1_khoiluongbdacdoa" xfId="229"/>
    <cellStyle name="_Book1_TH KHAI TOAN THU THIEM cac tuyen TT noi" xfId="231"/>
    <cellStyle name="_C.cong+B.luong-Sanluong" xfId="232"/>
    <cellStyle name="_DG 2012-DT2013 - Theo sac thue -sua" xfId="2245"/>
    <cellStyle name="_DG 2012-DT2013 - Theo sac thue -sua_27-8Tong hop PA uoc 2012-DT 2013 -PA 420.000 ty-490.000 ty chuyen doi" xfId="2246"/>
    <cellStyle name="_DO-D1500-KHONG CO TRONG DT" xfId="233"/>
    <cellStyle name="_DT truong thinh phu" xfId="234"/>
    <cellStyle name="_DTDT BL-DL" xfId="235"/>
    <cellStyle name="_DTDT BL-DL 2" xfId="1906"/>
    <cellStyle name="_DTDT BL-DL 2 2" xfId="2339"/>
    <cellStyle name="_du toan lan 3" xfId="236"/>
    <cellStyle name="_Duyet TK thay đôi" xfId="237"/>
    <cellStyle name="_GOITHAUSO2" xfId="238"/>
    <cellStyle name="_GOITHAUSO3" xfId="239"/>
    <cellStyle name="_GOITHAUSO4" xfId="240"/>
    <cellStyle name="_GTXD GOI 2" xfId="241"/>
    <cellStyle name="_GTXD GOI1" xfId="242"/>
    <cellStyle name="_GTXD GOI3" xfId="243"/>
    <cellStyle name="_HaHoa_TDT_DienCSang" xfId="244"/>
    <cellStyle name="_HaHoa19-5-07" xfId="245"/>
    <cellStyle name="_Huong CHI tieu Nhiem vu CTMTQG 2014(1)" xfId="2247"/>
    <cellStyle name="_Kiem Tra Don Gia" xfId="248"/>
    <cellStyle name="_KT (2)" xfId="249"/>
    <cellStyle name="_KT (2)_1" xfId="250"/>
    <cellStyle name="_KT (2)_1_Book1" xfId="251"/>
    <cellStyle name="_KT (2)_1_Lora-tungchau" xfId="252"/>
    <cellStyle name="_KT (2)_1_Qt-HT3PQ1(CauKho)" xfId="253"/>
    <cellStyle name="_KT (2)_1_Qt-HT3PQ1(CauKho)_Book1" xfId="254"/>
    <cellStyle name="_KT (2)_1_Qt-HT3PQ1(CauKho)_Don gia quy 3 nam 2003 - Ban Dien Luc" xfId="255"/>
    <cellStyle name="_KT (2)_1_Qt-HT3PQ1(CauKho)_Kiem Tra Don Gia" xfId="256"/>
    <cellStyle name="_KT (2)_1_Qt-HT3PQ1(CauKho)_NC-VL2-2003" xfId="257"/>
    <cellStyle name="_KT (2)_1_Qt-HT3PQ1(CauKho)_NC-VL2-2003_1" xfId="258"/>
    <cellStyle name="_KT (2)_1_Qt-HT3PQ1(CauKho)_XL4Test5" xfId="259"/>
    <cellStyle name="_KT (2)_1_quy luong con lai nam 2004" xfId="260"/>
    <cellStyle name="_KT (2)_1_" xfId="261"/>
    <cellStyle name="_KT (2)_2" xfId="262"/>
    <cellStyle name="_KT (2)_2_Book1" xfId="263"/>
    <cellStyle name="_KT (2)_2_DTDuong dong tien -sua tham tra 2009 - luong 650" xfId="264"/>
    <cellStyle name="_KT (2)_2_quy luong con lai nam 2004" xfId="265"/>
    <cellStyle name="_KT (2)_2_TG-TH" xfId="266"/>
    <cellStyle name="_KT (2)_2_TG-TH_BANG TONG HOP TINH HINH THANH QUYET TOAN (MOI I)" xfId="267"/>
    <cellStyle name="_KT (2)_2_TG-TH_BAO CAO KLCT PT2000" xfId="268"/>
    <cellStyle name="_KT (2)_2_TG-TH_BAO CAO PT2000" xfId="269"/>
    <cellStyle name="_KT (2)_2_TG-TH_BAO CAO PT2000_Book1" xfId="270"/>
    <cellStyle name="_KT (2)_2_TG-TH_Bao cao XDCB 2001 - T11 KH dieu chinh 20-11-THAI" xfId="271"/>
    <cellStyle name="_KT (2)_2_TG-TH_BAO GIA NGAY 24-10-08 (co dam)" xfId="272"/>
    <cellStyle name="_KT (2)_2_TG-TH_Biểu KH 5 năm gửi UB sửa biểu VHXH" xfId="273"/>
    <cellStyle name="_KT (2)_2_TG-TH_Book1" xfId="274"/>
    <cellStyle name="_KT (2)_2_TG-TH_Book1_1" xfId="275"/>
    <cellStyle name="_KT (2)_2_TG-TH_Book1_1_Book1" xfId="276"/>
    <cellStyle name="_KT (2)_2_TG-TH_Book1_1_DanhMucDonGiaVTTB_Dien_TAM" xfId="277"/>
    <cellStyle name="_KT (2)_2_TG-TH_Book1_1_khoiluongbdacdoa" xfId="278"/>
    <cellStyle name="_KT (2)_2_TG-TH_Book1_2" xfId="279"/>
    <cellStyle name="_KT (2)_2_TG-TH_Book1_2_Book1" xfId="280"/>
    <cellStyle name="_KT (2)_2_TG-TH_Book1_3" xfId="281"/>
    <cellStyle name="_KT (2)_2_TG-TH_Book1_3_Book1" xfId="282"/>
    <cellStyle name="_KT (2)_2_TG-TH_Book1_3_DT truong thinh phu" xfId="283"/>
    <cellStyle name="_KT (2)_2_TG-TH_Book1_3_XL4Test5" xfId="284"/>
    <cellStyle name="_KT (2)_2_TG-TH_Book1_4" xfId="285"/>
    <cellStyle name="_KT (2)_2_TG-TH_Book1_Book1" xfId="286"/>
    <cellStyle name="_KT (2)_2_TG-TH_Book1_DanhMucDonGiaVTTB_Dien_TAM" xfId="287"/>
    <cellStyle name="_KT (2)_2_TG-TH_Book1_Kiem Tra Don Gia" xfId="289"/>
    <cellStyle name="_KT (2)_2_TG-TH_Book1_khoiluongbdacdoa" xfId="288"/>
    <cellStyle name="_KT (2)_2_TG-TH_Book1_Tong hop 3 tinh (11_5)-TTH-QN-QT" xfId="290"/>
    <cellStyle name="_KT (2)_2_TG-TH_Book1_" xfId="291"/>
    <cellStyle name="_KT (2)_2_TG-TH_CAU Khanh Nam(Thi Cong)" xfId="292"/>
    <cellStyle name="_KT (2)_2_TG-TH_DAU NOI PL-CL TAI PHU LAMHC" xfId="293"/>
    <cellStyle name="_KT (2)_2_TG-TH_Dcdtoan-bcnckt " xfId="294"/>
    <cellStyle name="_KT (2)_2_TG-TH_DN_MTP" xfId="295"/>
    <cellStyle name="_KT (2)_2_TG-TH_Dongia2-2003" xfId="296"/>
    <cellStyle name="_KT (2)_2_TG-TH_Dongia2-2003_DT truong thinh phu" xfId="297"/>
    <cellStyle name="_KT (2)_2_TG-TH_DT truong thinh phu" xfId="298"/>
    <cellStyle name="_KT (2)_2_TG-TH_DTCDT MR.2N110.HOCMON.TDTOAN.CCUNG" xfId="299"/>
    <cellStyle name="_KT (2)_2_TG-TH_DTDuong dong tien -sua tham tra 2009 - luong 650" xfId="300"/>
    <cellStyle name="_KT (2)_2_TG-TH_DU TRU VAT TU" xfId="301"/>
    <cellStyle name="_KT (2)_2_TG-TH_Kiem Tra Don Gia" xfId="303"/>
    <cellStyle name="_KT (2)_2_TG-TH_khoiluongbdacdoa" xfId="302"/>
    <cellStyle name="_KT (2)_2_TG-TH_Lora-tungchau" xfId="304"/>
    <cellStyle name="_KT (2)_2_TG-TH_moi" xfId="305"/>
    <cellStyle name="_KT (2)_2_TG-TH_PGIA-phieu tham tra Kho bac" xfId="306"/>
    <cellStyle name="_KT (2)_2_TG-TH_PT02-02" xfId="307"/>
    <cellStyle name="_KT (2)_2_TG-TH_PT02-02_Book1" xfId="308"/>
    <cellStyle name="_KT (2)_2_TG-TH_PT02-03" xfId="309"/>
    <cellStyle name="_KT (2)_2_TG-TH_PT02-03_Book1" xfId="310"/>
    <cellStyle name="_KT (2)_2_TG-TH_Qt-HT3PQ1(CauKho)" xfId="311"/>
    <cellStyle name="_KT (2)_2_TG-TH_Qt-HT3PQ1(CauKho)_Book1" xfId="312"/>
    <cellStyle name="_KT (2)_2_TG-TH_Qt-HT3PQ1(CauKho)_Don gia quy 3 nam 2003 - Ban Dien Luc" xfId="313"/>
    <cellStyle name="_KT (2)_2_TG-TH_Qt-HT3PQ1(CauKho)_Kiem Tra Don Gia" xfId="314"/>
    <cellStyle name="_KT (2)_2_TG-TH_Qt-HT3PQ1(CauKho)_NC-VL2-2003" xfId="315"/>
    <cellStyle name="_KT (2)_2_TG-TH_Qt-HT3PQ1(CauKho)_NC-VL2-2003_1" xfId="316"/>
    <cellStyle name="_KT (2)_2_TG-TH_Qt-HT3PQ1(CauKho)_XL4Test5" xfId="317"/>
    <cellStyle name="_KT (2)_2_TG-TH_QT-LCTP-AE" xfId="318"/>
    <cellStyle name="_KT (2)_2_TG-TH_quy luong con lai nam 2004" xfId="319"/>
    <cellStyle name="_KT (2)_2_TG-TH_Sheet2" xfId="320"/>
    <cellStyle name="_KT (2)_2_TG-TH_TEL OUT 2004" xfId="321"/>
    <cellStyle name="_KT (2)_2_TG-TH_Tong hop 3 tinh (11_5)-TTH-QN-QT" xfId="322"/>
    <cellStyle name="_KT (2)_2_TG-TH_XL4Poppy" xfId="323"/>
    <cellStyle name="_KT (2)_2_TG-TH_XL4Test5" xfId="324"/>
    <cellStyle name="_KT (2)_2_TG-TH_ÿÿÿÿÿ" xfId="325"/>
    <cellStyle name="_KT (2)_2_TG-TH_" xfId="326"/>
    <cellStyle name="_KT (2)_3" xfId="327"/>
    <cellStyle name="_KT (2)_3_TG-TH" xfId="328"/>
    <cellStyle name="_KT (2)_3_TG-TH_Book1" xfId="329"/>
    <cellStyle name="_KT (2)_3_TG-TH_Book1_1" xfId="330"/>
    <cellStyle name="_KT (2)_3_TG-TH_Book1_BC-QT-WB-dthao" xfId="331"/>
    <cellStyle name="_KT (2)_3_TG-TH_Book1_Book1" xfId="332"/>
    <cellStyle name="_KT (2)_3_TG-TH_Book1_Kiem Tra Don Gia" xfId="333"/>
    <cellStyle name="_KT (2)_3_TG-TH_Book1_Kiem Tra Don Gia 2" xfId="1907"/>
    <cellStyle name="_KT (2)_3_TG-TH_Book1_Kiem Tra Don Gia 2 2" xfId="2340"/>
    <cellStyle name="_KT (2)_3_TG-TH_Kiem Tra Don Gia" xfId="335"/>
    <cellStyle name="_KT (2)_3_TG-TH_khoiluongbdacdoa" xfId="334"/>
    <cellStyle name="_KT (2)_3_TG-TH_Lora-tungchau" xfId="336"/>
    <cellStyle name="_KT (2)_3_TG-TH_Lora-tungchau_Book1" xfId="337"/>
    <cellStyle name="_KT (2)_3_TG-TH_Lora-tungchau_Kiem Tra Don Gia" xfId="338"/>
    <cellStyle name="_KT (2)_3_TG-TH_Lora-tungchau_Kiem Tra Don Gia 2" xfId="1908"/>
    <cellStyle name="_KT (2)_3_TG-TH_Lora-tungchau_Kiem Tra Don Gia 2 2" xfId="2341"/>
    <cellStyle name="_KT (2)_3_TG-TH_PERSONAL" xfId="339"/>
    <cellStyle name="_KT (2)_3_TG-TH_PERSONAL_Book1" xfId="340"/>
    <cellStyle name="_KT (2)_3_TG-TH_PERSONAL_HTQ.8 GD1" xfId="341"/>
    <cellStyle name="_KT (2)_3_TG-TH_PERSONAL_HTQ.8 GD1_Book1" xfId="342"/>
    <cellStyle name="_KT (2)_3_TG-TH_PERSONAL_HTQ.8 GD1_Don gia quy 3 nam 2003 - Ban Dien Luc" xfId="343"/>
    <cellStyle name="_KT (2)_3_TG-TH_PERSONAL_HTQ.8 GD1_NC-VL2-2003" xfId="344"/>
    <cellStyle name="_KT (2)_3_TG-TH_PERSONAL_HTQ.8 GD1_NC-VL2-2003_1" xfId="345"/>
    <cellStyle name="_KT (2)_3_TG-TH_PERSONAL_HTQ.8 GD1_XL4Test5" xfId="346"/>
    <cellStyle name="_KT (2)_3_TG-TH_PERSONAL_khoiluongbdacdoa" xfId="347"/>
    <cellStyle name="_KT (2)_3_TG-TH_PERSONAL_Tong hop KHCB 2001" xfId="348"/>
    <cellStyle name="_KT (2)_3_TG-TH_PERSONAL_" xfId="349"/>
    <cellStyle name="_KT (2)_3_TG-TH_Qt-HT3PQ1(CauKho)" xfId="350"/>
    <cellStyle name="_KT (2)_3_TG-TH_Qt-HT3PQ1(CauKho)_Book1" xfId="351"/>
    <cellStyle name="_KT (2)_3_TG-TH_Qt-HT3PQ1(CauKho)_Don gia quy 3 nam 2003 - Ban Dien Luc" xfId="352"/>
    <cellStyle name="_KT (2)_3_TG-TH_Qt-HT3PQ1(CauKho)_Kiem Tra Don Gia" xfId="353"/>
    <cellStyle name="_KT (2)_3_TG-TH_Qt-HT3PQ1(CauKho)_NC-VL2-2003" xfId="354"/>
    <cellStyle name="_KT (2)_3_TG-TH_Qt-HT3PQ1(CauKho)_NC-VL2-2003_1" xfId="355"/>
    <cellStyle name="_KT (2)_3_TG-TH_Qt-HT3PQ1(CauKho)_XL4Test5" xfId="356"/>
    <cellStyle name="_KT (2)_3_TG-TH_QT-LCTP-AE" xfId="357"/>
    <cellStyle name="_KT (2)_3_TG-TH_quy luong con lai nam 2004" xfId="358"/>
    <cellStyle name="_KT (2)_3_TG-TH_" xfId="359"/>
    <cellStyle name="_KT (2)_4" xfId="360"/>
    <cellStyle name="_KT (2)_4_BANG TONG HOP TINH HINH THANH QUYET TOAN (MOI I)" xfId="361"/>
    <cellStyle name="_KT (2)_4_BAO CAO KLCT PT2000" xfId="362"/>
    <cellStyle name="_KT (2)_4_BAO CAO PT2000" xfId="363"/>
    <cellStyle name="_KT (2)_4_BAO CAO PT2000_Book1" xfId="364"/>
    <cellStyle name="_KT (2)_4_Bao cao XDCB 2001 - T11 KH dieu chinh 20-11-THAI" xfId="365"/>
    <cellStyle name="_KT (2)_4_BAO GIA NGAY 24-10-08 (co dam)" xfId="366"/>
    <cellStyle name="_KT (2)_4_Biểu KH 5 năm gửi UB sửa biểu VHXH" xfId="367"/>
    <cellStyle name="_KT (2)_4_Book1" xfId="368"/>
    <cellStyle name="_KT (2)_4_Book1_1" xfId="369"/>
    <cellStyle name="_KT (2)_4_Book1_1_Book1" xfId="370"/>
    <cellStyle name="_KT (2)_4_Book1_1_DanhMucDonGiaVTTB_Dien_TAM" xfId="371"/>
    <cellStyle name="_KT (2)_4_Book1_1_khoiluongbdacdoa" xfId="372"/>
    <cellStyle name="_KT (2)_4_Book1_2" xfId="373"/>
    <cellStyle name="_KT (2)_4_Book1_2_Book1" xfId="374"/>
    <cellStyle name="_KT (2)_4_Book1_3" xfId="375"/>
    <cellStyle name="_KT (2)_4_Book1_3_Book1" xfId="376"/>
    <cellStyle name="_KT (2)_4_Book1_3_DT truong thinh phu" xfId="377"/>
    <cellStyle name="_KT (2)_4_Book1_3_XL4Test5" xfId="378"/>
    <cellStyle name="_KT (2)_4_Book1_4" xfId="379"/>
    <cellStyle name="_KT (2)_4_Book1_Book1" xfId="380"/>
    <cellStyle name="_KT (2)_4_Book1_DanhMucDonGiaVTTB_Dien_TAM" xfId="381"/>
    <cellStyle name="_KT (2)_4_Book1_Kiem Tra Don Gia" xfId="383"/>
    <cellStyle name="_KT (2)_4_Book1_khoiluongbdacdoa" xfId="382"/>
    <cellStyle name="_KT (2)_4_Book1_Tong hop 3 tinh (11_5)-TTH-QN-QT" xfId="384"/>
    <cellStyle name="_KT (2)_4_Book1_" xfId="385"/>
    <cellStyle name="_KT (2)_4_CAU Khanh Nam(Thi Cong)" xfId="386"/>
    <cellStyle name="_KT (2)_4_DAU NOI PL-CL TAI PHU LAMHC" xfId="387"/>
    <cellStyle name="_KT (2)_4_Dcdtoan-bcnckt " xfId="388"/>
    <cellStyle name="_KT (2)_4_DN_MTP" xfId="389"/>
    <cellStyle name="_KT (2)_4_Dongia2-2003" xfId="390"/>
    <cellStyle name="_KT (2)_4_Dongia2-2003_DT truong thinh phu" xfId="391"/>
    <cellStyle name="_KT (2)_4_DT truong thinh phu" xfId="392"/>
    <cellStyle name="_KT (2)_4_DTCDT MR.2N110.HOCMON.TDTOAN.CCUNG" xfId="393"/>
    <cellStyle name="_KT (2)_4_DTDuong dong tien -sua tham tra 2009 - luong 650" xfId="394"/>
    <cellStyle name="_KT (2)_4_DU TRU VAT TU" xfId="395"/>
    <cellStyle name="_KT (2)_4_Kiem Tra Don Gia" xfId="397"/>
    <cellStyle name="_KT (2)_4_khoiluongbdacdoa" xfId="396"/>
    <cellStyle name="_KT (2)_4_Lora-tungchau" xfId="398"/>
    <cellStyle name="_KT (2)_4_moi" xfId="399"/>
    <cellStyle name="_KT (2)_4_PGIA-phieu tham tra Kho bac" xfId="400"/>
    <cellStyle name="_KT (2)_4_PT02-02" xfId="401"/>
    <cellStyle name="_KT (2)_4_PT02-02_Book1" xfId="402"/>
    <cellStyle name="_KT (2)_4_PT02-03" xfId="403"/>
    <cellStyle name="_KT (2)_4_PT02-03_Book1" xfId="404"/>
    <cellStyle name="_KT (2)_4_Qt-HT3PQ1(CauKho)" xfId="405"/>
    <cellStyle name="_KT (2)_4_Qt-HT3PQ1(CauKho)_Book1" xfId="406"/>
    <cellStyle name="_KT (2)_4_Qt-HT3PQ1(CauKho)_Don gia quy 3 nam 2003 - Ban Dien Luc" xfId="407"/>
    <cellStyle name="_KT (2)_4_Qt-HT3PQ1(CauKho)_Kiem Tra Don Gia" xfId="408"/>
    <cellStyle name="_KT (2)_4_Qt-HT3PQ1(CauKho)_NC-VL2-2003" xfId="409"/>
    <cellStyle name="_KT (2)_4_Qt-HT3PQ1(CauKho)_NC-VL2-2003_1" xfId="410"/>
    <cellStyle name="_KT (2)_4_Qt-HT3PQ1(CauKho)_XL4Test5" xfId="411"/>
    <cellStyle name="_KT (2)_4_QT-LCTP-AE" xfId="412"/>
    <cellStyle name="_KT (2)_4_quy luong con lai nam 2004" xfId="413"/>
    <cellStyle name="_KT (2)_4_Sheet2" xfId="414"/>
    <cellStyle name="_KT (2)_4_TEL OUT 2004" xfId="415"/>
    <cellStyle name="_KT (2)_4_TG-TH" xfId="416"/>
    <cellStyle name="_KT (2)_4_TG-TH_Book1" xfId="417"/>
    <cellStyle name="_KT (2)_4_TG-TH_DTDuong dong tien -sua tham tra 2009 - luong 650" xfId="418"/>
    <cellStyle name="_KT (2)_4_TG-TH_quy luong con lai nam 2004" xfId="419"/>
    <cellStyle name="_KT (2)_4_Tong hop 3 tinh (11_5)-TTH-QN-QT" xfId="420"/>
    <cellStyle name="_KT (2)_4_XL4Poppy" xfId="421"/>
    <cellStyle name="_KT (2)_4_XL4Test5" xfId="422"/>
    <cellStyle name="_KT (2)_4_ÿÿÿÿÿ" xfId="423"/>
    <cellStyle name="_KT (2)_4_" xfId="424"/>
    <cellStyle name="_KT (2)_5" xfId="425"/>
    <cellStyle name="_KT (2)_5_BANG TONG HOP TINH HINH THANH QUYET TOAN (MOI I)" xfId="426"/>
    <cellStyle name="_KT (2)_5_BAO CAO KLCT PT2000" xfId="427"/>
    <cellStyle name="_KT (2)_5_BAO CAO PT2000" xfId="428"/>
    <cellStyle name="_KT (2)_5_BAO CAO PT2000_Book1" xfId="429"/>
    <cellStyle name="_KT (2)_5_Bao cao XDCB 2001 - T11 KH dieu chinh 20-11-THAI" xfId="430"/>
    <cellStyle name="_KT (2)_5_BAO GIA NGAY 24-10-08 (co dam)" xfId="431"/>
    <cellStyle name="_KT (2)_5_Biểu KH 5 năm gửi UB sửa biểu VHXH" xfId="432"/>
    <cellStyle name="_KT (2)_5_Book1" xfId="433"/>
    <cellStyle name="_KT (2)_5_Book1_1" xfId="434"/>
    <cellStyle name="_KT (2)_5_Book1_1_Book1" xfId="435"/>
    <cellStyle name="_KT (2)_5_Book1_1_DanhMucDonGiaVTTB_Dien_TAM" xfId="436"/>
    <cellStyle name="_KT (2)_5_Book1_1_khoiluongbdacdoa" xfId="437"/>
    <cellStyle name="_KT (2)_5_Book1_2" xfId="438"/>
    <cellStyle name="_KT (2)_5_Book1_2_Book1" xfId="439"/>
    <cellStyle name="_KT (2)_5_Book1_3" xfId="440"/>
    <cellStyle name="_KT (2)_5_Book1_3_Book1" xfId="441"/>
    <cellStyle name="_KT (2)_5_Book1_3_DT truong thinh phu" xfId="442"/>
    <cellStyle name="_KT (2)_5_Book1_3_XL4Test5" xfId="443"/>
    <cellStyle name="_KT (2)_5_Book1_4" xfId="444"/>
    <cellStyle name="_KT (2)_5_Book1_BC-QT-WB-dthao" xfId="445"/>
    <cellStyle name="_KT (2)_5_Book1_Book1" xfId="446"/>
    <cellStyle name="_KT (2)_5_Book1_DanhMucDonGiaVTTB_Dien_TAM" xfId="447"/>
    <cellStyle name="_KT (2)_5_Book1_Kiem Tra Don Gia" xfId="449"/>
    <cellStyle name="_KT (2)_5_Book1_khoiluongbdacdoa" xfId="448"/>
    <cellStyle name="_KT (2)_5_Book1_Tong hop 3 tinh (11_5)-TTH-QN-QT" xfId="450"/>
    <cellStyle name="_KT (2)_5_Book1_" xfId="451"/>
    <cellStyle name="_KT (2)_5_CAU Khanh Nam(Thi Cong)" xfId="452"/>
    <cellStyle name="_KT (2)_5_DAU NOI PL-CL TAI PHU LAMHC" xfId="453"/>
    <cellStyle name="_KT (2)_5_Dcdtoan-bcnckt " xfId="454"/>
    <cellStyle name="_KT (2)_5_DN_MTP" xfId="455"/>
    <cellStyle name="_KT (2)_5_Dongia2-2003" xfId="456"/>
    <cellStyle name="_KT (2)_5_Dongia2-2003_DT truong thinh phu" xfId="457"/>
    <cellStyle name="_KT (2)_5_DT truong thinh phu" xfId="458"/>
    <cellStyle name="_KT (2)_5_DTCDT MR.2N110.HOCMON.TDTOAN.CCUNG" xfId="459"/>
    <cellStyle name="_KT (2)_5_DTDuong dong tien -sua tham tra 2009 - luong 650" xfId="460"/>
    <cellStyle name="_KT (2)_5_DU TRU VAT TU" xfId="461"/>
    <cellStyle name="_KT (2)_5_Kiem Tra Don Gia" xfId="463"/>
    <cellStyle name="_KT (2)_5_khoiluongbdacdoa" xfId="462"/>
    <cellStyle name="_KT (2)_5_Lora-tungchau" xfId="464"/>
    <cellStyle name="_KT (2)_5_moi" xfId="465"/>
    <cellStyle name="_KT (2)_5_PGIA-phieu tham tra Kho bac" xfId="466"/>
    <cellStyle name="_KT (2)_5_PT02-02" xfId="467"/>
    <cellStyle name="_KT (2)_5_PT02-02_Book1" xfId="468"/>
    <cellStyle name="_KT (2)_5_PT02-03" xfId="469"/>
    <cellStyle name="_KT (2)_5_PT02-03_Book1" xfId="470"/>
    <cellStyle name="_KT (2)_5_Qt-HT3PQ1(CauKho)" xfId="471"/>
    <cellStyle name="_KT (2)_5_Qt-HT3PQ1(CauKho)_Book1" xfId="472"/>
    <cellStyle name="_KT (2)_5_Qt-HT3PQ1(CauKho)_Don gia quy 3 nam 2003 - Ban Dien Luc" xfId="473"/>
    <cellStyle name="_KT (2)_5_Qt-HT3PQ1(CauKho)_Kiem Tra Don Gia" xfId="474"/>
    <cellStyle name="_KT (2)_5_Qt-HT3PQ1(CauKho)_NC-VL2-2003" xfId="475"/>
    <cellStyle name="_KT (2)_5_Qt-HT3PQ1(CauKho)_NC-VL2-2003_1" xfId="476"/>
    <cellStyle name="_KT (2)_5_Qt-HT3PQ1(CauKho)_XL4Test5" xfId="477"/>
    <cellStyle name="_KT (2)_5_QT-LCTP-AE" xfId="478"/>
    <cellStyle name="_KT (2)_5_Sheet2" xfId="479"/>
    <cellStyle name="_KT (2)_5_TEL OUT 2004" xfId="480"/>
    <cellStyle name="_KT (2)_5_Tong hop 3 tinh (11_5)-TTH-QN-QT" xfId="481"/>
    <cellStyle name="_KT (2)_5_XL4Poppy" xfId="482"/>
    <cellStyle name="_KT (2)_5_XL4Test5" xfId="483"/>
    <cellStyle name="_KT (2)_5_ÿÿÿÿÿ" xfId="484"/>
    <cellStyle name="_KT (2)_5_" xfId="485"/>
    <cellStyle name="_KT (2)_Book1" xfId="486"/>
    <cellStyle name="_KT (2)_Book1_1" xfId="487"/>
    <cellStyle name="_KT (2)_Book1_BC-QT-WB-dthao" xfId="488"/>
    <cellStyle name="_KT (2)_Book1_Book1" xfId="489"/>
    <cellStyle name="_KT (2)_Book1_Kiem Tra Don Gia" xfId="490"/>
    <cellStyle name="_KT (2)_Book1_Kiem Tra Don Gia 2" xfId="1909"/>
    <cellStyle name="_KT (2)_Book1_Kiem Tra Don Gia 2 2" xfId="2342"/>
    <cellStyle name="_KT (2)_Kiem Tra Don Gia" xfId="492"/>
    <cellStyle name="_KT (2)_khoiluongbdacdoa" xfId="491"/>
    <cellStyle name="_KT (2)_Lora-tungchau" xfId="493"/>
    <cellStyle name="_KT (2)_Lora-tungchau_Book1" xfId="494"/>
    <cellStyle name="_KT (2)_Lora-tungchau_Kiem Tra Don Gia" xfId="495"/>
    <cellStyle name="_KT (2)_Lora-tungchau_Kiem Tra Don Gia 2" xfId="1910"/>
    <cellStyle name="_KT (2)_Lora-tungchau_Kiem Tra Don Gia 2 2" xfId="2343"/>
    <cellStyle name="_KT (2)_PERSONAL" xfId="496"/>
    <cellStyle name="_KT (2)_PERSONAL_Book1" xfId="497"/>
    <cellStyle name="_KT (2)_PERSONAL_HTQ.8 GD1" xfId="498"/>
    <cellStyle name="_KT (2)_PERSONAL_HTQ.8 GD1_Book1" xfId="499"/>
    <cellStyle name="_KT (2)_PERSONAL_HTQ.8 GD1_Don gia quy 3 nam 2003 - Ban Dien Luc" xfId="500"/>
    <cellStyle name="_KT (2)_PERSONAL_HTQ.8 GD1_NC-VL2-2003" xfId="501"/>
    <cellStyle name="_KT (2)_PERSONAL_HTQ.8 GD1_NC-VL2-2003_1" xfId="502"/>
    <cellStyle name="_KT (2)_PERSONAL_HTQ.8 GD1_XL4Test5" xfId="503"/>
    <cellStyle name="_KT (2)_PERSONAL_khoiluongbdacdoa" xfId="504"/>
    <cellStyle name="_KT (2)_PERSONAL_Tong hop KHCB 2001" xfId="505"/>
    <cellStyle name="_KT (2)_PERSONAL_" xfId="506"/>
    <cellStyle name="_KT (2)_Qt-HT3PQ1(CauKho)" xfId="507"/>
    <cellStyle name="_KT (2)_Qt-HT3PQ1(CauKho)_Book1" xfId="508"/>
    <cellStyle name="_KT (2)_Qt-HT3PQ1(CauKho)_Don gia quy 3 nam 2003 - Ban Dien Luc" xfId="509"/>
    <cellStyle name="_KT (2)_Qt-HT3PQ1(CauKho)_Kiem Tra Don Gia" xfId="510"/>
    <cellStyle name="_KT (2)_Qt-HT3PQ1(CauKho)_NC-VL2-2003" xfId="511"/>
    <cellStyle name="_KT (2)_Qt-HT3PQ1(CauKho)_NC-VL2-2003_1" xfId="512"/>
    <cellStyle name="_KT (2)_Qt-HT3PQ1(CauKho)_XL4Test5" xfId="513"/>
    <cellStyle name="_KT (2)_QT-LCTP-AE" xfId="514"/>
    <cellStyle name="_KT (2)_quy luong con lai nam 2004" xfId="515"/>
    <cellStyle name="_KT (2)_TG-TH" xfId="516"/>
    <cellStyle name="_KT (2)_" xfId="517"/>
    <cellStyle name="_KT_TG" xfId="518"/>
    <cellStyle name="_KT_TG_1" xfId="519"/>
    <cellStyle name="_KT_TG_1_BANG TONG HOP TINH HINH THANH QUYET TOAN (MOI I)" xfId="520"/>
    <cellStyle name="_KT_TG_1_BAO CAO KLCT PT2000" xfId="521"/>
    <cellStyle name="_KT_TG_1_BAO CAO PT2000" xfId="522"/>
    <cellStyle name="_KT_TG_1_BAO CAO PT2000_Book1" xfId="523"/>
    <cellStyle name="_KT_TG_1_Bao cao XDCB 2001 - T11 KH dieu chinh 20-11-THAI" xfId="524"/>
    <cellStyle name="_KT_TG_1_BAO GIA NGAY 24-10-08 (co dam)" xfId="525"/>
    <cellStyle name="_KT_TG_1_Biểu KH 5 năm gửi UB sửa biểu VHXH" xfId="526"/>
    <cellStyle name="_KT_TG_1_Book1" xfId="527"/>
    <cellStyle name="_KT_TG_1_Book1_1" xfId="528"/>
    <cellStyle name="_KT_TG_1_Book1_1_Book1" xfId="529"/>
    <cellStyle name="_KT_TG_1_Book1_1_DanhMucDonGiaVTTB_Dien_TAM" xfId="530"/>
    <cellStyle name="_KT_TG_1_Book1_1_khoiluongbdacdoa" xfId="531"/>
    <cellStyle name="_KT_TG_1_Book1_2" xfId="532"/>
    <cellStyle name="_KT_TG_1_Book1_2_Book1" xfId="533"/>
    <cellStyle name="_KT_TG_1_Book1_3" xfId="534"/>
    <cellStyle name="_KT_TG_1_Book1_3_Book1" xfId="535"/>
    <cellStyle name="_KT_TG_1_Book1_3_DT truong thinh phu" xfId="536"/>
    <cellStyle name="_KT_TG_1_Book1_3_XL4Test5" xfId="537"/>
    <cellStyle name="_KT_TG_1_Book1_4" xfId="538"/>
    <cellStyle name="_KT_TG_1_Book1_BC-QT-WB-dthao" xfId="539"/>
    <cellStyle name="_KT_TG_1_Book1_Book1" xfId="540"/>
    <cellStyle name="_KT_TG_1_Book1_DanhMucDonGiaVTTB_Dien_TAM" xfId="541"/>
    <cellStyle name="_KT_TG_1_Book1_Kiem Tra Don Gia" xfId="543"/>
    <cellStyle name="_KT_TG_1_Book1_khoiluongbdacdoa" xfId="542"/>
    <cellStyle name="_KT_TG_1_Book1_Tong hop 3 tinh (11_5)-TTH-QN-QT" xfId="544"/>
    <cellStyle name="_KT_TG_1_Book1_" xfId="545"/>
    <cellStyle name="_KT_TG_1_CAU Khanh Nam(Thi Cong)" xfId="546"/>
    <cellStyle name="_KT_TG_1_DAU NOI PL-CL TAI PHU LAMHC" xfId="547"/>
    <cellStyle name="_KT_TG_1_Dcdtoan-bcnckt " xfId="548"/>
    <cellStyle name="_KT_TG_1_DN_MTP" xfId="549"/>
    <cellStyle name="_KT_TG_1_Dongia2-2003" xfId="550"/>
    <cellStyle name="_KT_TG_1_Dongia2-2003_DT truong thinh phu" xfId="551"/>
    <cellStyle name="_KT_TG_1_DT truong thinh phu" xfId="552"/>
    <cellStyle name="_KT_TG_1_DTCDT MR.2N110.HOCMON.TDTOAN.CCUNG" xfId="553"/>
    <cellStyle name="_KT_TG_1_DTDuong dong tien -sua tham tra 2009 - luong 650" xfId="554"/>
    <cellStyle name="_KT_TG_1_DU TRU VAT TU" xfId="555"/>
    <cellStyle name="_KT_TG_1_Kiem Tra Don Gia" xfId="557"/>
    <cellStyle name="_KT_TG_1_khoiluongbdacdoa" xfId="556"/>
    <cellStyle name="_KT_TG_1_Lora-tungchau" xfId="558"/>
    <cellStyle name="_KT_TG_1_moi" xfId="559"/>
    <cellStyle name="_KT_TG_1_PGIA-phieu tham tra Kho bac" xfId="560"/>
    <cellStyle name="_KT_TG_1_PT02-02" xfId="561"/>
    <cellStyle name="_KT_TG_1_PT02-02_Book1" xfId="562"/>
    <cellStyle name="_KT_TG_1_PT02-03" xfId="563"/>
    <cellStyle name="_KT_TG_1_PT02-03_Book1" xfId="564"/>
    <cellStyle name="_KT_TG_1_Qt-HT3PQ1(CauKho)" xfId="565"/>
    <cellStyle name="_KT_TG_1_Qt-HT3PQ1(CauKho)_Book1" xfId="566"/>
    <cellStyle name="_KT_TG_1_Qt-HT3PQ1(CauKho)_Don gia quy 3 nam 2003 - Ban Dien Luc" xfId="567"/>
    <cellStyle name="_KT_TG_1_Qt-HT3PQ1(CauKho)_Kiem Tra Don Gia" xfId="568"/>
    <cellStyle name="_KT_TG_1_Qt-HT3PQ1(CauKho)_NC-VL2-2003" xfId="569"/>
    <cellStyle name="_KT_TG_1_Qt-HT3PQ1(CauKho)_NC-VL2-2003_1" xfId="570"/>
    <cellStyle name="_KT_TG_1_Qt-HT3PQ1(CauKho)_XL4Test5" xfId="571"/>
    <cellStyle name="_KT_TG_1_QT-LCTP-AE" xfId="572"/>
    <cellStyle name="_KT_TG_1_Sheet2" xfId="573"/>
    <cellStyle name="_KT_TG_1_TEL OUT 2004" xfId="574"/>
    <cellStyle name="_KT_TG_1_Tong hop 3 tinh (11_5)-TTH-QN-QT" xfId="575"/>
    <cellStyle name="_KT_TG_1_XL4Poppy" xfId="576"/>
    <cellStyle name="_KT_TG_1_XL4Test5" xfId="577"/>
    <cellStyle name="_KT_TG_1_ÿÿÿÿÿ" xfId="578"/>
    <cellStyle name="_KT_TG_1_" xfId="579"/>
    <cellStyle name="_KT_TG_2" xfId="580"/>
    <cellStyle name="_KT_TG_2_BANG TONG HOP TINH HINH THANH QUYET TOAN (MOI I)" xfId="581"/>
    <cellStyle name="_KT_TG_2_BAO CAO KLCT PT2000" xfId="582"/>
    <cellStyle name="_KT_TG_2_BAO CAO PT2000" xfId="583"/>
    <cellStyle name="_KT_TG_2_BAO CAO PT2000_Book1" xfId="584"/>
    <cellStyle name="_KT_TG_2_Bao cao XDCB 2001 - T11 KH dieu chinh 20-11-THAI" xfId="585"/>
    <cellStyle name="_KT_TG_2_BAO GIA NGAY 24-10-08 (co dam)" xfId="586"/>
    <cellStyle name="_KT_TG_2_Biểu KH 5 năm gửi UB sửa biểu VHXH" xfId="587"/>
    <cellStyle name="_KT_TG_2_Book1" xfId="588"/>
    <cellStyle name="_KT_TG_2_Book1_1" xfId="589"/>
    <cellStyle name="_KT_TG_2_Book1_1_Book1" xfId="590"/>
    <cellStyle name="_KT_TG_2_Book1_1_DanhMucDonGiaVTTB_Dien_TAM" xfId="591"/>
    <cellStyle name="_KT_TG_2_Book1_1_khoiluongbdacdoa" xfId="592"/>
    <cellStyle name="_KT_TG_2_Book1_2" xfId="593"/>
    <cellStyle name="_KT_TG_2_Book1_2_Book1" xfId="594"/>
    <cellStyle name="_KT_TG_2_Book1_3" xfId="595"/>
    <cellStyle name="_KT_TG_2_Book1_3_Book1" xfId="596"/>
    <cellStyle name="_KT_TG_2_Book1_3_DT truong thinh phu" xfId="597"/>
    <cellStyle name="_KT_TG_2_Book1_3_XL4Test5" xfId="598"/>
    <cellStyle name="_KT_TG_2_Book1_4" xfId="599"/>
    <cellStyle name="_KT_TG_2_Book1_Book1" xfId="600"/>
    <cellStyle name="_KT_TG_2_Book1_DanhMucDonGiaVTTB_Dien_TAM" xfId="601"/>
    <cellStyle name="_KT_TG_2_Book1_Kiem Tra Don Gia" xfId="603"/>
    <cellStyle name="_KT_TG_2_Book1_khoiluongbdacdoa" xfId="602"/>
    <cellStyle name="_KT_TG_2_Book1_Tong hop 3 tinh (11_5)-TTH-QN-QT" xfId="604"/>
    <cellStyle name="_KT_TG_2_Book1_" xfId="605"/>
    <cellStyle name="_KT_TG_2_CAU Khanh Nam(Thi Cong)" xfId="606"/>
    <cellStyle name="_KT_TG_2_DAU NOI PL-CL TAI PHU LAMHC" xfId="607"/>
    <cellStyle name="_KT_TG_2_Dcdtoan-bcnckt " xfId="608"/>
    <cellStyle name="_KT_TG_2_DN_MTP" xfId="609"/>
    <cellStyle name="_KT_TG_2_Dongia2-2003" xfId="610"/>
    <cellStyle name="_KT_TG_2_Dongia2-2003_DT truong thinh phu" xfId="611"/>
    <cellStyle name="_KT_TG_2_DT truong thinh phu" xfId="612"/>
    <cellStyle name="_KT_TG_2_DTCDT MR.2N110.HOCMON.TDTOAN.CCUNG" xfId="613"/>
    <cellStyle name="_KT_TG_2_DTDuong dong tien -sua tham tra 2009 - luong 650" xfId="614"/>
    <cellStyle name="_KT_TG_2_DU TRU VAT TU" xfId="615"/>
    <cellStyle name="_KT_TG_2_Kiem Tra Don Gia" xfId="617"/>
    <cellStyle name="_KT_TG_2_khoiluongbdacdoa" xfId="616"/>
    <cellStyle name="_KT_TG_2_Lora-tungchau" xfId="618"/>
    <cellStyle name="_KT_TG_2_moi" xfId="619"/>
    <cellStyle name="_KT_TG_2_PGIA-phieu tham tra Kho bac" xfId="620"/>
    <cellStyle name="_KT_TG_2_PT02-02" xfId="621"/>
    <cellStyle name="_KT_TG_2_PT02-02_Book1" xfId="622"/>
    <cellStyle name="_KT_TG_2_PT02-03" xfId="623"/>
    <cellStyle name="_KT_TG_2_PT02-03_Book1" xfId="624"/>
    <cellStyle name="_KT_TG_2_Qt-HT3PQ1(CauKho)" xfId="625"/>
    <cellStyle name="_KT_TG_2_Qt-HT3PQ1(CauKho)_Book1" xfId="626"/>
    <cellStyle name="_KT_TG_2_Qt-HT3PQ1(CauKho)_Don gia quy 3 nam 2003 - Ban Dien Luc" xfId="627"/>
    <cellStyle name="_KT_TG_2_Qt-HT3PQ1(CauKho)_Kiem Tra Don Gia" xfId="628"/>
    <cellStyle name="_KT_TG_2_Qt-HT3PQ1(CauKho)_NC-VL2-2003" xfId="629"/>
    <cellStyle name="_KT_TG_2_Qt-HT3PQ1(CauKho)_NC-VL2-2003_1" xfId="630"/>
    <cellStyle name="_KT_TG_2_Qt-HT3PQ1(CauKho)_XL4Test5" xfId="631"/>
    <cellStyle name="_KT_TG_2_QT-LCTP-AE" xfId="632"/>
    <cellStyle name="_KT_TG_2_quy luong con lai nam 2004" xfId="633"/>
    <cellStyle name="_KT_TG_2_Sheet2" xfId="634"/>
    <cellStyle name="_KT_TG_2_TEL OUT 2004" xfId="635"/>
    <cellStyle name="_KT_TG_2_Tong hop 3 tinh (11_5)-TTH-QN-QT" xfId="636"/>
    <cellStyle name="_KT_TG_2_XL4Poppy" xfId="637"/>
    <cellStyle name="_KT_TG_2_XL4Test5" xfId="638"/>
    <cellStyle name="_KT_TG_2_ÿÿÿÿÿ" xfId="639"/>
    <cellStyle name="_KT_TG_2_" xfId="640"/>
    <cellStyle name="_KT_TG_3" xfId="641"/>
    <cellStyle name="_KT_TG_4" xfId="642"/>
    <cellStyle name="_KT_TG_4_Book1" xfId="643"/>
    <cellStyle name="_KT_TG_4_Lora-tungchau" xfId="644"/>
    <cellStyle name="_KT_TG_4_Qt-HT3PQ1(CauKho)" xfId="645"/>
    <cellStyle name="_KT_TG_4_Qt-HT3PQ1(CauKho)_Book1" xfId="646"/>
    <cellStyle name="_KT_TG_4_Qt-HT3PQ1(CauKho)_Don gia quy 3 nam 2003 - Ban Dien Luc" xfId="647"/>
    <cellStyle name="_KT_TG_4_Qt-HT3PQ1(CauKho)_Kiem Tra Don Gia" xfId="648"/>
    <cellStyle name="_KT_TG_4_Qt-HT3PQ1(CauKho)_NC-VL2-2003" xfId="649"/>
    <cellStyle name="_KT_TG_4_Qt-HT3PQ1(CauKho)_NC-VL2-2003_1" xfId="650"/>
    <cellStyle name="_KT_TG_4_Qt-HT3PQ1(CauKho)_XL4Test5" xfId="651"/>
    <cellStyle name="_KT_TG_4_quy luong con lai nam 2004" xfId="652"/>
    <cellStyle name="_KT_TG_4_" xfId="653"/>
    <cellStyle name="_KT_TG_Book1" xfId="654"/>
    <cellStyle name="_KT_TG_DTDuong dong tien -sua tham tra 2009 - luong 650" xfId="655"/>
    <cellStyle name="_KT_TG_quy luong con lai nam 2004" xfId="656"/>
    <cellStyle name="_Kh ql62 (2010) 11-09" xfId="246"/>
    <cellStyle name="_KH.DTC.gd2016-2020 tinh (T2-2015)" xfId="2248"/>
    <cellStyle name="_khoiluongbdacdoa" xfId="247"/>
    <cellStyle name="_Lora-tungchau" xfId="657"/>
    <cellStyle name="_Lora-tungchau_Book1" xfId="658"/>
    <cellStyle name="_Lora-tungchau_Kiem Tra Don Gia" xfId="659"/>
    <cellStyle name="_Lora-tungchau_Kiem Tra Don Gia 2" xfId="1911"/>
    <cellStyle name="_Lora-tungchau_Kiem Tra Don Gia 2 2" xfId="2344"/>
    <cellStyle name="_MauThanTKKT-goi7-DonGia2143(vl t7)" xfId="660"/>
    <cellStyle name="_Nhu cau von ung truoc 2011 Tha h Hoa + Nge An gui TW" xfId="661"/>
    <cellStyle name="_PERSONAL" xfId="662"/>
    <cellStyle name="_PERSONAL_Book1" xfId="663"/>
    <cellStyle name="_PERSONAL_HTQ.8 GD1" xfId="664"/>
    <cellStyle name="_PERSONAL_HTQ.8 GD1_Book1" xfId="665"/>
    <cellStyle name="_PERSONAL_HTQ.8 GD1_Don gia quy 3 nam 2003 - Ban Dien Luc" xfId="666"/>
    <cellStyle name="_PERSONAL_HTQ.8 GD1_NC-VL2-2003" xfId="667"/>
    <cellStyle name="_PERSONAL_HTQ.8 GD1_NC-VL2-2003_1" xfId="668"/>
    <cellStyle name="_PERSONAL_HTQ.8 GD1_XL4Test5" xfId="669"/>
    <cellStyle name="_PERSONAL_khoiluongbdacdoa" xfId="670"/>
    <cellStyle name="_PERSONAL_Tong hop KHCB 2001" xfId="671"/>
    <cellStyle name="_PERSONAL_" xfId="672"/>
    <cellStyle name="_Phu luc kem BC gui VP Bo (18.2)" xfId="2249"/>
    <cellStyle name="_Q TOAN  SCTX QL.62 QUI I ( oanh)" xfId="673"/>
    <cellStyle name="_Q TOAN  SCTX QL.62 QUI II ( oanh)" xfId="674"/>
    <cellStyle name="_QT SCTXQL62_QT1 (Cty QL)" xfId="675"/>
    <cellStyle name="_Qt-HT3PQ1(CauKho)" xfId="676"/>
    <cellStyle name="_Qt-HT3PQ1(CauKho)_Book1" xfId="677"/>
    <cellStyle name="_Qt-HT3PQ1(CauKho)_Don gia quy 3 nam 2003 - Ban Dien Luc" xfId="678"/>
    <cellStyle name="_Qt-HT3PQ1(CauKho)_Kiem Tra Don Gia" xfId="679"/>
    <cellStyle name="_Qt-HT3PQ1(CauKho)_NC-VL2-2003" xfId="680"/>
    <cellStyle name="_Qt-HT3PQ1(CauKho)_NC-VL2-2003_1" xfId="681"/>
    <cellStyle name="_Qt-HT3PQ1(CauKho)_XL4Test5" xfId="682"/>
    <cellStyle name="_QT-LCTP-AE" xfId="683"/>
    <cellStyle name="_quy luong con lai nam 2004" xfId="684"/>
    <cellStyle name="_Sheet1" xfId="685"/>
    <cellStyle name="_Sheet2" xfId="686"/>
    <cellStyle name="_TG-TH" xfId="687"/>
    <cellStyle name="_TG-TH_1" xfId="688"/>
    <cellStyle name="_TG-TH_1_BANG TONG HOP TINH HINH THANH QUYET TOAN (MOI I)" xfId="689"/>
    <cellStyle name="_TG-TH_1_BAO CAO KLCT PT2000" xfId="690"/>
    <cellStyle name="_TG-TH_1_BAO CAO PT2000" xfId="691"/>
    <cellStyle name="_TG-TH_1_BAO CAO PT2000_Book1" xfId="692"/>
    <cellStyle name="_TG-TH_1_Bao cao XDCB 2001 - T11 KH dieu chinh 20-11-THAI" xfId="693"/>
    <cellStyle name="_TG-TH_1_BAO GIA NGAY 24-10-08 (co dam)" xfId="694"/>
    <cellStyle name="_TG-TH_1_Biểu KH 5 năm gửi UB sửa biểu VHXH" xfId="695"/>
    <cellStyle name="_TG-TH_1_Book1" xfId="696"/>
    <cellStyle name="_TG-TH_1_Book1_1" xfId="697"/>
    <cellStyle name="_TG-TH_1_Book1_1_Book1" xfId="698"/>
    <cellStyle name="_TG-TH_1_Book1_1_DanhMucDonGiaVTTB_Dien_TAM" xfId="699"/>
    <cellStyle name="_TG-TH_1_Book1_1_khoiluongbdacdoa" xfId="700"/>
    <cellStyle name="_TG-TH_1_Book1_2" xfId="701"/>
    <cellStyle name="_TG-TH_1_Book1_2_Book1" xfId="702"/>
    <cellStyle name="_TG-TH_1_Book1_3" xfId="703"/>
    <cellStyle name="_TG-TH_1_Book1_3_Book1" xfId="704"/>
    <cellStyle name="_TG-TH_1_Book1_3_DT truong thinh phu" xfId="705"/>
    <cellStyle name="_TG-TH_1_Book1_3_XL4Test5" xfId="706"/>
    <cellStyle name="_TG-TH_1_Book1_4" xfId="707"/>
    <cellStyle name="_TG-TH_1_Book1_BC-QT-WB-dthao" xfId="708"/>
    <cellStyle name="_TG-TH_1_Book1_Book1" xfId="709"/>
    <cellStyle name="_TG-TH_1_Book1_DanhMucDonGiaVTTB_Dien_TAM" xfId="710"/>
    <cellStyle name="_TG-TH_1_Book1_Kiem Tra Don Gia" xfId="712"/>
    <cellStyle name="_TG-TH_1_Book1_khoiluongbdacdoa" xfId="711"/>
    <cellStyle name="_TG-TH_1_Book1_Tong hop 3 tinh (11_5)-TTH-QN-QT" xfId="713"/>
    <cellStyle name="_TG-TH_1_Book1_" xfId="714"/>
    <cellStyle name="_TG-TH_1_CAU Khanh Nam(Thi Cong)" xfId="715"/>
    <cellStyle name="_TG-TH_1_DAU NOI PL-CL TAI PHU LAMHC" xfId="716"/>
    <cellStyle name="_TG-TH_1_Dcdtoan-bcnckt " xfId="717"/>
    <cellStyle name="_TG-TH_1_DN_MTP" xfId="718"/>
    <cellStyle name="_TG-TH_1_Dongia2-2003" xfId="719"/>
    <cellStyle name="_TG-TH_1_Dongia2-2003_DT truong thinh phu" xfId="720"/>
    <cellStyle name="_TG-TH_1_DT truong thinh phu" xfId="721"/>
    <cellStyle name="_TG-TH_1_DTCDT MR.2N110.HOCMON.TDTOAN.CCUNG" xfId="722"/>
    <cellStyle name="_TG-TH_1_DTDuong dong tien -sua tham tra 2009 - luong 650" xfId="723"/>
    <cellStyle name="_TG-TH_1_DU TRU VAT TU" xfId="724"/>
    <cellStyle name="_TG-TH_1_Kiem Tra Don Gia" xfId="726"/>
    <cellStyle name="_TG-TH_1_khoiluongbdacdoa" xfId="725"/>
    <cellStyle name="_TG-TH_1_Lora-tungchau" xfId="727"/>
    <cellStyle name="_TG-TH_1_moi" xfId="728"/>
    <cellStyle name="_TG-TH_1_PGIA-phieu tham tra Kho bac" xfId="729"/>
    <cellStyle name="_TG-TH_1_PT02-02" xfId="730"/>
    <cellStyle name="_TG-TH_1_PT02-02_Book1" xfId="731"/>
    <cellStyle name="_TG-TH_1_PT02-03" xfId="732"/>
    <cellStyle name="_TG-TH_1_PT02-03_Book1" xfId="733"/>
    <cellStyle name="_TG-TH_1_Qt-HT3PQ1(CauKho)" xfId="734"/>
    <cellStyle name="_TG-TH_1_Qt-HT3PQ1(CauKho)_Book1" xfId="735"/>
    <cellStyle name="_TG-TH_1_Qt-HT3PQ1(CauKho)_Don gia quy 3 nam 2003 - Ban Dien Luc" xfId="736"/>
    <cellStyle name="_TG-TH_1_Qt-HT3PQ1(CauKho)_Kiem Tra Don Gia" xfId="737"/>
    <cellStyle name="_TG-TH_1_Qt-HT3PQ1(CauKho)_NC-VL2-2003" xfId="738"/>
    <cellStyle name="_TG-TH_1_Qt-HT3PQ1(CauKho)_NC-VL2-2003_1" xfId="739"/>
    <cellStyle name="_TG-TH_1_Qt-HT3PQ1(CauKho)_XL4Test5" xfId="740"/>
    <cellStyle name="_TG-TH_1_QT-LCTP-AE" xfId="741"/>
    <cellStyle name="_TG-TH_1_Sheet2" xfId="742"/>
    <cellStyle name="_TG-TH_1_TEL OUT 2004" xfId="743"/>
    <cellStyle name="_TG-TH_1_Tong hop 3 tinh (11_5)-TTH-QN-QT" xfId="744"/>
    <cellStyle name="_TG-TH_1_XL4Poppy" xfId="745"/>
    <cellStyle name="_TG-TH_1_XL4Test5" xfId="746"/>
    <cellStyle name="_TG-TH_1_ÿÿÿÿÿ" xfId="747"/>
    <cellStyle name="_TG-TH_1_" xfId="748"/>
    <cellStyle name="_TG-TH_2" xfId="749"/>
    <cellStyle name="_TG-TH_2_BANG TONG HOP TINH HINH THANH QUYET TOAN (MOI I)" xfId="750"/>
    <cellStyle name="_TG-TH_2_BAO CAO KLCT PT2000" xfId="751"/>
    <cellStyle name="_TG-TH_2_BAO CAO PT2000" xfId="752"/>
    <cellStyle name="_TG-TH_2_BAO CAO PT2000_Book1" xfId="753"/>
    <cellStyle name="_TG-TH_2_Bao cao XDCB 2001 - T11 KH dieu chinh 20-11-THAI" xfId="754"/>
    <cellStyle name="_TG-TH_2_BAO GIA NGAY 24-10-08 (co dam)" xfId="755"/>
    <cellStyle name="_TG-TH_2_Biểu KH 5 năm gửi UB sửa biểu VHXH" xfId="756"/>
    <cellStyle name="_TG-TH_2_Book1" xfId="757"/>
    <cellStyle name="_TG-TH_2_Book1_1" xfId="758"/>
    <cellStyle name="_TG-TH_2_Book1_1_Book1" xfId="759"/>
    <cellStyle name="_TG-TH_2_Book1_1_DanhMucDonGiaVTTB_Dien_TAM" xfId="760"/>
    <cellStyle name="_TG-TH_2_Book1_1_khoiluongbdacdoa" xfId="761"/>
    <cellStyle name="_TG-TH_2_Book1_2" xfId="762"/>
    <cellStyle name="_TG-TH_2_Book1_2_Book1" xfId="763"/>
    <cellStyle name="_TG-TH_2_Book1_3" xfId="764"/>
    <cellStyle name="_TG-TH_2_Book1_3_Book1" xfId="765"/>
    <cellStyle name="_TG-TH_2_Book1_3_DT truong thinh phu" xfId="766"/>
    <cellStyle name="_TG-TH_2_Book1_3_XL4Test5" xfId="767"/>
    <cellStyle name="_TG-TH_2_Book1_4" xfId="768"/>
    <cellStyle name="_TG-TH_2_Book1_Book1" xfId="769"/>
    <cellStyle name="_TG-TH_2_Book1_DanhMucDonGiaVTTB_Dien_TAM" xfId="770"/>
    <cellStyle name="_TG-TH_2_Book1_Kiem Tra Don Gia" xfId="772"/>
    <cellStyle name="_TG-TH_2_Book1_khoiluongbdacdoa" xfId="771"/>
    <cellStyle name="_TG-TH_2_Book1_Tong hop 3 tinh (11_5)-TTH-QN-QT" xfId="773"/>
    <cellStyle name="_TG-TH_2_Book1_" xfId="774"/>
    <cellStyle name="_TG-TH_2_CAU Khanh Nam(Thi Cong)" xfId="775"/>
    <cellStyle name="_TG-TH_2_DAU NOI PL-CL TAI PHU LAMHC" xfId="776"/>
    <cellStyle name="_TG-TH_2_Dcdtoan-bcnckt " xfId="777"/>
    <cellStyle name="_TG-TH_2_DN_MTP" xfId="778"/>
    <cellStyle name="_TG-TH_2_Dongia2-2003" xfId="779"/>
    <cellStyle name="_TG-TH_2_Dongia2-2003_DT truong thinh phu" xfId="780"/>
    <cellStyle name="_TG-TH_2_DT truong thinh phu" xfId="781"/>
    <cellStyle name="_TG-TH_2_DTCDT MR.2N110.HOCMON.TDTOAN.CCUNG" xfId="782"/>
    <cellStyle name="_TG-TH_2_DTDuong dong tien -sua tham tra 2009 - luong 650" xfId="783"/>
    <cellStyle name="_TG-TH_2_DU TRU VAT TU" xfId="784"/>
    <cellStyle name="_TG-TH_2_Kiem Tra Don Gia" xfId="786"/>
    <cellStyle name="_TG-TH_2_khoiluongbdacdoa" xfId="785"/>
    <cellStyle name="_TG-TH_2_Lora-tungchau" xfId="787"/>
    <cellStyle name="_TG-TH_2_moi" xfId="788"/>
    <cellStyle name="_TG-TH_2_PGIA-phieu tham tra Kho bac" xfId="789"/>
    <cellStyle name="_TG-TH_2_PT02-02" xfId="790"/>
    <cellStyle name="_TG-TH_2_PT02-02_Book1" xfId="791"/>
    <cellStyle name="_TG-TH_2_PT02-03" xfId="792"/>
    <cellStyle name="_TG-TH_2_PT02-03_Book1" xfId="793"/>
    <cellStyle name="_TG-TH_2_Qt-HT3PQ1(CauKho)" xfId="794"/>
    <cellStyle name="_TG-TH_2_Qt-HT3PQ1(CauKho)_Book1" xfId="795"/>
    <cellStyle name="_TG-TH_2_Qt-HT3PQ1(CauKho)_Don gia quy 3 nam 2003 - Ban Dien Luc" xfId="796"/>
    <cellStyle name="_TG-TH_2_Qt-HT3PQ1(CauKho)_Kiem Tra Don Gia" xfId="797"/>
    <cellStyle name="_TG-TH_2_Qt-HT3PQ1(CauKho)_NC-VL2-2003" xfId="798"/>
    <cellStyle name="_TG-TH_2_Qt-HT3PQ1(CauKho)_NC-VL2-2003_1" xfId="799"/>
    <cellStyle name="_TG-TH_2_Qt-HT3PQ1(CauKho)_XL4Test5" xfId="800"/>
    <cellStyle name="_TG-TH_2_QT-LCTP-AE" xfId="801"/>
    <cellStyle name="_TG-TH_2_quy luong con lai nam 2004" xfId="802"/>
    <cellStyle name="_TG-TH_2_Sheet2" xfId="803"/>
    <cellStyle name="_TG-TH_2_TEL OUT 2004" xfId="804"/>
    <cellStyle name="_TG-TH_2_Tong hop 3 tinh (11_5)-TTH-QN-QT" xfId="805"/>
    <cellStyle name="_TG-TH_2_XL4Poppy" xfId="806"/>
    <cellStyle name="_TG-TH_2_XL4Test5" xfId="807"/>
    <cellStyle name="_TG-TH_2_ÿÿÿÿÿ" xfId="808"/>
    <cellStyle name="_TG-TH_2_" xfId="809"/>
    <cellStyle name="_TG-TH_3" xfId="810"/>
    <cellStyle name="_TG-TH_3_Book1" xfId="811"/>
    <cellStyle name="_TG-TH_3_Lora-tungchau" xfId="812"/>
    <cellStyle name="_TG-TH_3_Qt-HT3PQ1(CauKho)" xfId="813"/>
    <cellStyle name="_TG-TH_3_Qt-HT3PQ1(CauKho)_Book1" xfId="814"/>
    <cellStyle name="_TG-TH_3_Qt-HT3PQ1(CauKho)_Don gia quy 3 nam 2003 - Ban Dien Luc" xfId="815"/>
    <cellStyle name="_TG-TH_3_Qt-HT3PQ1(CauKho)_Kiem Tra Don Gia" xfId="816"/>
    <cellStyle name="_TG-TH_3_Qt-HT3PQ1(CauKho)_NC-VL2-2003" xfId="817"/>
    <cellStyle name="_TG-TH_3_Qt-HT3PQ1(CauKho)_NC-VL2-2003_1" xfId="818"/>
    <cellStyle name="_TG-TH_3_Qt-HT3PQ1(CauKho)_XL4Test5" xfId="819"/>
    <cellStyle name="_TG-TH_3_quy luong con lai nam 2004" xfId="820"/>
    <cellStyle name="_TG-TH_3_" xfId="821"/>
    <cellStyle name="_TG-TH_4" xfId="822"/>
    <cellStyle name="_TG-TH_4_Book1" xfId="823"/>
    <cellStyle name="_TG-TH_4_DTDuong dong tien -sua tham tra 2009 - luong 650" xfId="824"/>
    <cellStyle name="_TG-TH_4_quy luong con lai nam 2004" xfId="825"/>
    <cellStyle name="_TKP" xfId="827"/>
    <cellStyle name="_Tong dutoan PP LAHAI" xfId="828"/>
    <cellStyle name="_Tong hop 3 tinh (11_5)-TTH-QN-QT" xfId="829"/>
    <cellStyle name="_Tong hop may cheu nganh 1" xfId="830"/>
    <cellStyle name="_TH KHAI TOAN THU THIEM cac tuyen TT noi" xfId="826"/>
    <cellStyle name="_ung 2011 - 11-6-Thanh hoa-Nghe an" xfId="831"/>
    <cellStyle name="_ung truoc 2011 NSTW Thanh Hoa + Nge An gui Thu 12-5" xfId="832"/>
    <cellStyle name="_ung truoc cua long an (6-5-2010)" xfId="833"/>
    <cellStyle name="_ung von chinh thuc doan kiem tra TAY NAM BO" xfId="834"/>
    <cellStyle name="_Ung von nam 2011 vung TNB - Doan Cong tac (12-5-2010)" xfId="835"/>
    <cellStyle name="_Ung von nam 2011 vung TNB - Doan Cong tac (12-5-2010)_Copy of ghep 3 bieu trinh LD BO 28-6 (TPCP)" xfId="836"/>
    <cellStyle name="_ÿÿÿÿÿ" xfId="837"/>
    <cellStyle name="_ÿÿÿÿÿ_Kh ql62 (2010) 11-09" xfId="838"/>
    <cellStyle name="_" xfId="839"/>
    <cellStyle name="__1" xfId="840"/>
    <cellStyle name="__Bao gia TB Kon Dao 2010" xfId="841"/>
    <cellStyle name="~1" xfId="842"/>
    <cellStyle name="’Ê‰Ý [0.00]_laroux" xfId="843"/>
    <cellStyle name="’Ê‰Ý_laroux" xfId="844"/>
    <cellStyle name="•W?_Format" xfId="845"/>
    <cellStyle name="•W€_¯–ì" xfId="846"/>
    <cellStyle name="•W_¯–ì" xfId="847"/>
    <cellStyle name="W_MARINE" xfId="848"/>
    <cellStyle name="0" xfId="849"/>
    <cellStyle name="0 2" xfId="1912"/>
    <cellStyle name="0 2 2" xfId="2346"/>
    <cellStyle name="0 2 3" xfId="2833"/>
    <cellStyle name="0 2 3 2" xfId="3216"/>
    <cellStyle name="0 2 4" xfId="2834"/>
    <cellStyle name="0 2 4 2" xfId="3217"/>
    <cellStyle name="0 3" xfId="1913"/>
    <cellStyle name="0 3 2" xfId="2347"/>
    <cellStyle name="0 3 3" xfId="2835"/>
    <cellStyle name="0 3 3 2" xfId="3218"/>
    <cellStyle name="0 3 4" xfId="2836"/>
    <cellStyle name="0 3 4 2" xfId="3219"/>
    <cellStyle name="0 4" xfId="2345"/>
    <cellStyle name="0 5" xfId="2837"/>
    <cellStyle name="0 5 2" xfId="3220"/>
    <cellStyle name="0 6" xfId="2838"/>
    <cellStyle name="0 6 2" xfId="3221"/>
    <cellStyle name="0.0" xfId="850"/>
    <cellStyle name="0.0 2" xfId="1914"/>
    <cellStyle name="0.0 2 2" xfId="2349"/>
    <cellStyle name="0.0 2 3" xfId="2839"/>
    <cellStyle name="0.0 2 3 2" xfId="3222"/>
    <cellStyle name="0.0 2 4" xfId="2840"/>
    <cellStyle name="0.0 2 4 2" xfId="3223"/>
    <cellStyle name="0.0 3" xfId="1915"/>
    <cellStyle name="0.0 3 2" xfId="2350"/>
    <cellStyle name="0.0 3 3" xfId="2841"/>
    <cellStyle name="0.0 3 3 2" xfId="3224"/>
    <cellStyle name="0.0 3 4" xfId="2842"/>
    <cellStyle name="0.0 3 4 2" xfId="3225"/>
    <cellStyle name="0.0 4" xfId="2348"/>
    <cellStyle name="0.0 5" xfId="2843"/>
    <cellStyle name="0.0 5 2" xfId="3226"/>
    <cellStyle name="0.0 6" xfId="2844"/>
    <cellStyle name="0.0 6 2" xfId="3227"/>
    <cellStyle name="0.00" xfId="851"/>
    <cellStyle name="0.00 2" xfId="1916"/>
    <cellStyle name="0.00 2 2" xfId="2352"/>
    <cellStyle name="0.00 2 3" xfId="2845"/>
    <cellStyle name="0.00 2 3 2" xfId="3228"/>
    <cellStyle name="0.00 2 4" xfId="2846"/>
    <cellStyle name="0.00 2 4 2" xfId="3229"/>
    <cellStyle name="0.00 3" xfId="1917"/>
    <cellStyle name="0.00 3 2" xfId="2353"/>
    <cellStyle name="0.00 3 3" xfId="2847"/>
    <cellStyle name="0.00 3 3 2" xfId="3230"/>
    <cellStyle name="0.00 3 4" xfId="2848"/>
    <cellStyle name="0.00 3 4 2" xfId="3231"/>
    <cellStyle name="0.00 4" xfId="2351"/>
    <cellStyle name="0.00 5" xfId="2849"/>
    <cellStyle name="0.00 5 2" xfId="3232"/>
    <cellStyle name="0.00 6" xfId="2850"/>
    <cellStyle name="0.00 6 2" xfId="3233"/>
    <cellStyle name="1" xfId="852"/>
    <cellStyle name="1_17 bieu (hung cap nhap)" xfId="853"/>
    <cellStyle name="1_17 bieu (hung cap nhap) 2" xfId="1918"/>
    <cellStyle name="1_17 bieu (hung cap nhap) 3" xfId="1919"/>
    <cellStyle name="1_2-Ha GiangBB2011-V1" xfId="2250"/>
    <cellStyle name="1_50-BB Vung tau 2011" xfId="2251"/>
    <cellStyle name="1_52-Long An2011.BB-V1" xfId="2252"/>
    <cellStyle name="1_7 noi 48 goi C5 9 vi na" xfId="854"/>
    <cellStyle name="1_BANG KE VAT TU" xfId="855"/>
    <cellStyle name="1_Bao cao doan cong tac cua Bo thang 4-2010" xfId="856"/>
    <cellStyle name="1_Bao cao doan cong tac cua Bo thang 4-2010 2" xfId="1920"/>
    <cellStyle name="1_Bao cao giai ngan von dau tu nam 2009 (theo doi)" xfId="857"/>
    <cellStyle name="1_Bao cao giai ngan von dau tu nam 2009 (theo doi) 2" xfId="1921"/>
    <cellStyle name="1_Bao cao giai ngan von dau tu nam 2009 (theo doi)_Bao cao doan cong tac cua Bo thang 4-2010" xfId="858"/>
    <cellStyle name="1_Bao cao giai ngan von dau tu nam 2009 (theo doi)_Bao cao doan cong tac cua Bo thang 4-2010 2" xfId="1922"/>
    <cellStyle name="1_Bao cao giai ngan von dau tu nam 2009 (theo doi)_Ke hoach 2009 (theo doi) -1" xfId="859"/>
    <cellStyle name="1_Bao cao giai ngan von dau tu nam 2009 (theo doi)_Ke hoach 2009 (theo doi) -1 2" xfId="1923"/>
    <cellStyle name="1_Bao cao KP tu chu" xfId="860"/>
    <cellStyle name="1_BAO GIA NGAY 24-10-08 (co dam)" xfId="861"/>
    <cellStyle name="1_Bao gia TB Kon Dao 2010" xfId="862"/>
    <cellStyle name="1_BC 8 thang 2009 ve CT trong diem 5nam" xfId="863"/>
    <cellStyle name="1_BC 8 thang 2009 ve CT trong diem 5nam 2" xfId="1924"/>
    <cellStyle name="1_BC 8 thang 2009 ve CT trong diem 5nam_Bao cao doan cong tac cua Bo thang 4-2010" xfId="864"/>
    <cellStyle name="1_BC 8 thang 2009 ve CT trong diem 5nam_Bao cao doan cong tac cua Bo thang 4-2010 2" xfId="1925"/>
    <cellStyle name="1_BC 8 thang 2009 ve CT trong diem 5nam_bieu 01" xfId="865"/>
    <cellStyle name="1_BC 8 thang 2009 ve CT trong diem 5nam_bieu 01 2" xfId="1926"/>
    <cellStyle name="1_BC 8 thang 2009 ve CT trong diem 5nam_bieu 01_Bao cao doan cong tac cua Bo thang 4-2010" xfId="866"/>
    <cellStyle name="1_BC 8 thang 2009 ve CT trong diem 5nam_bieu 01_Bao cao doan cong tac cua Bo thang 4-2010 2" xfId="1927"/>
    <cellStyle name="1_BC nam 2007 (UB)" xfId="867"/>
    <cellStyle name="1_BC nam 2007 (UB) 2" xfId="1928"/>
    <cellStyle name="1_BC nam 2007 (UB)_Bao cao doan cong tac cua Bo thang 4-2010" xfId="868"/>
    <cellStyle name="1_BC nam 2007 (UB)_Bao cao doan cong tac cua Bo thang 4-2010 2" xfId="1929"/>
    <cellStyle name="1_bieu 1" xfId="2253"/>
    <cellStyle name="1_bieu 2" xfId="2254"/>
    <cellStyle name="1_bieu 4" xfId="2255"/>
    <cellStyle name="1_bieu tong hop" xfId="869"/>
    <cellStyle name="1_Book1" xfId="870"/>
    <cellStyle name="1_Book1_1" xfId="871"/>
    <cellStyle name="1_Book1_1 2" xfId="1930"/>
    <cellStyle name="1_Book1_1_VBPL kiểm toán Đầu tư XDCB 2010" xfId="872"/>
    <cellStyle name="1_Book1_Bao cao doan cong tac cua Bo thang 4-2010" xfId="873"/>
    <cellStyle name="1_Book1_Bao cao doan cong tac cua Bo thang 4-2010 2" xfId="1931"/>
    <cellStyle name="1_Book1_Bao cao doan cong tac cua Bo thang 4-2010 2 2" xfId="2851"/>
    <cellStyle name="1_Book1_Bao cao doan cong tac cua Bo thang 4-2010 2 2 2" xfId="3234"/>
    <cellStyle name="1_Book1_Bao cao doan cong tac cua Bo thang 4-2010 2 3" xfId="2852"/>
    <cellStyle name="1_Book1_Bao cao doan cong tac cua Bo thang 4-2010 2 3 2" xfId="3235"/>
    <cellStyle name="1_Book1_Bao cao doan cong tac cua Bo thang 4-2010 2 4" xfId="3043"/>
    <cellStyle name="1_Book1_Bao cao doan cong tac cua Bo thang 4-2010 3" xfId="2853"/>
    <cellStyle name="1_Book1_Bao cao doan cong tac cua Bo thang 4-2010 3 2" xfId="3236"/>
    <cellStyle name="1_Book1_Bao cao doan cong tac cua Bo thang 4-2010 4" xfId="2854"/>
    <cellStyle name="1_Book1_Bao cao doan cong tac cua Bo thang 4-2010 4 2" xfId="3237"/>
    <cellStyle name="1_Book1_Bao cao doan cong tac cua Bo thang 4-2010 5" xfId="2985"/>
    <cellStyle name="1_Book1_BL vu" xfId="874"/>
    <cellStyle name="1_Book1_Book1" xfId="875"/>
    <cellStyle name="1_Book1_Book1 2" xfId="1932"/>
    <cellStyle name="1_Book1_Book1 2 2" xfId="2855"/>
    <cellStyle name="1_Book1_Book1 2 2 2" xfId="3238"/>
    <cellStyle name="1_Book1_Book1 2 3" xfId="2856"/>
    <cellStyle name="1_Book1_Book1 2 3 2" xfId="3239"/>
    <cellStyle name="1_Book1_Book1 2 4" xfId="3044"/>
    <cellStyle name="1_Book1_Book1 3" xfId="2857"/>
    <cellStyle name="1_Book1_Book1 3 2" xfId="3240"/>
    <cellStyle name="1_Book1_Book1 4" xfId="2858"/>
    <cellStyle name="1_Book1_Book1 4 2" xfId="3241"/>
    <cellStyle name="1_Book1_Book1 5" xfId="2986"/>
    <cellStyle name="1_Book1_Gia - Thanh An" xfId="876"/>
    <cellStyle name="1_Book1_VBPL kiểm toán Đầu tư XDCB 2010" xfId="877"/>
    <cellStyle name="1_Book2" xfId="878"/>
    <cellStyle name="1_Book2 2" xfId="1933"/>
    <cellStyle name="1_Book2_Bao cao doan cong tac cua Bo thang 4-2010" xfId="879"/>
    <cellStyle name="1_Book2_Bao cao doan cong tac cua Bo thang 4-2010 2" xfId="1934"/>
    <cellStyle name="1_Cau thuy dien Ban La (Cu Anh)" xfId="880"/>
    <cellStyle name="1_Copy of ghep 3 bieu trinh LD BO 28-6 (TPCP)" xfId="881"/>
    <cellStyle name="1_Danh sach gui BC thuc hien KH2009" xfId="882"/>
    <cellStyle name="1_Danh sach gui BC thuc hien KH2009 2" xfId="1935"/>
    <cellStyle name="1_Danh sach gui BC thuc hien KH2009_Bao cao doan cong tac cua Bo thang 4-2010" xfId="883"/>
    <cellStyle name="1_Danh sach gui BC thuc hien KH2009_Bao cao doan cong tac cua Bo thang 4-2010 2" xfId="1936"/>
    <cellStyle name="1_Danh sach gui BC thuc hien KH2009_Ke hoach 2009 (theo doi) -1" xfId="884"/>
    <cellStyle name="1_Danh sach gui BC thuc hien KH2009_Ke hoach 2009 (theo doi) -1 2" xfId="1937"/>
    <cellStyle name="1_Don gia Du thau ( XL19)" xfId="885"/>
    <cellStyle name="1_Don gia Du thau ( XL19) 2" xfId="1938"/>
    <cellStyle name="1_DT972000" xfId="886"/>
    <cellStyle name="1_dtCau Km3+429,21TL685" xfId="887"/>
    <cellStyle name="1_Dtdchinh2397" xfId="888"/>
    <cellStyle name="1_Du toan 558 (Km17+508.12 - Km 22)" xfId="890"/>
    <cellStyle name="1_du toan lan 3" xfId="891"/>
    <cellStyle name="1_Du thau" xfId="889"/>
    <cellStyle name="1_Gia - Thanh An" xfId="892"/>
    <cellStyle name="1_Gia_VLQL48_duyet " xfId="893"/>
    <cellStyle name="1_GIA-DUTHAUsuaNS" xfId="894"/>
    <cellStyle name="1_KL km 0-km3+300 dieu chinh 4-2008" xfId="899"/>
    <cellStyle name="1_KLNM 1303" xfId="900"/>
    <cellStyle name="1_KlQdinhduyet" xfId="901"/>
    <cellStyle name="1_KH 2007 (theo doi)" xfId="895"/>
    <cellStyle name="1_KH 2007 (theo doi) 2" xfId="1939"/>
    <cellStyle name="1_KH 2007 (theo doi)_Bao cao doan cong tac cua Bo thang 4-2010" xfId="896"/>
    <cellStyle name="1_KH 2007 (theo doi)_Bao cao doan cong tac cua Bo thang 4-2010 2" xfId="1940"/>
    <cellStyle name="1_Kh ql62 (2010) 11-09" xfId="897"/>
    <cellStyle name="1_khoiluongbdacdoa" xfId="898"/>
    <cellStyle name="1_LuuNgay17-03-2009Đơn KN Cục thuế" xfId="902"/>
    <cellStyle name="1_NTHOC" xfId="903"/>
    <cellStyle name="1_NTHOC 2" xfId="1941"/>
    <cellStyle name="1_NTHOC 2 2" xfId="2859"/>
    <cellStyle name="1_NTHOC 2 2 2" xfId="3242"/>
    <cellStyle name="1_NTHOC 2 3" xfId="2860"/>
    <cellStyle name="1_NTHOC 2 3 2" xfId="3243"/>
    <cellStyle name="1_NTHOC 2 4" xfId="3045"/>
    <cellStyle name="1_NTHOC 3" xfId="2861"/>
    <cellStyle name="1_NTHOC 3 2" xfId="3244"/>
    <cellStyle name="1_NTHOC 4" xfId="2862"/>
    <cellStyle name="1_NTHOC 4 2" xfId="3245"/>
    <cellStyle name="1_NTHOC 5" xfId="2987"/>
    <cellStyle name="1_NTHOC_Tong hop theo doi von TPCP" xfId="904"/>
    <cellStyle name="1_NTHOC_Tong hop theo doi von TPCP 2" xfId="1942"/>
    <cellStyle name="1_NTHOC_Tong hop theo doi von TPCP 2 2" xfId="2863"/>
    <cellStyle name="1_NTHOC_Tong hop theo doi von TPCP 2 2 2" xfId="3246"/>
    <cellStyle name="1_NTHOC_Tong hop theo doi von TPCP 2 3" xfId="2864"/>
    <cellStyle name="1_NTHOC_Tong hop theo doi von TPCP 2 3 2" xfId="3247"/>
    <cellStyle name="1_NTHOC_Tong hop theo doi von TPCP 2 4" xfId="3046"/>
    <cellStyle name="1_NTHOC_Tong hop theo doi von TPCP 3" xfId="2865"/>
    <cellStyle name="1_NTHOC_Tong hop theo doi von TPCP 3 2" xfId="3248"/>
    <cellStyle name="1_NTHOC_Tong hop theo doi von TPCP 4" xfId="2866"/>
    <cellStyle name="1_NTHOC_Tong hop theo doi von TPCP 4 2" xfId="3249"/>
    <cellStyle name="1_NTHOC_Tong hop theo doi von TPCP 5" xfId="2988"/>
    <cellStyle name="1_NTHOC_Tong hop theo doi von TPCP_Bao cao kiem toan kh 2010" xfId="905"/>
    <cellStyle name="1_NTHOC_Tong hop theo doi von TPCP_Bao cao kiem toan kh 2010 2" xfId="1943"/>
    <cellStyle name="1_NTHOC_Tong hop theo doi von TPCP_Bao cao kiem toan kh 2010 2 2" xfId="2867"/>
    <cellStyle name="1_NTHOC_Tong hop theo doi von TPCP_Bao cao kiem toan kh 2010 2 2 2" xfId="3250"/>
    <cellStyle name="1_NTHOC_Tong hop theo doi von TPCP_Bao cao kiem toan kh 2010 2 3" xfId="2868"/>
    <cellStyle name="1_NTHOC_Tong hop theo doi von TPCP_Bao cao kiem toan kh 2010 2 3 2" xfId="3251"/>
    <cellStyle name="1_NTHOC_Tong hop theo doi von TPCP_Bao cao kiem toan kh 2010 2 4" xfId="3047"/>
    <cellStyle name="1_NTHOC_Tong hop theo doi von TPCP_Bao cao kiem toan kh 2010 3" xfId="2869"/>
    <cellStyle name="1_NTHOC_Tong hop theo doi von TPCP_Bao cao kiem toan kh 2010 3 2" xfId="3252"/>
    <cellStyle name="1_NTHOC_Tong hop theo doi von TPCP_Bao cao kiem toan kh 2010 4" xfId="2870"/>
    <cellStyle name="1_NTHOC_Tong hop theo doi von TPCP_Bao cao kiem toan kh 2010 4 2" xfId="3253"/>
    <cellStyle name="1_NTHOC_Tong hop theo doi von TPCP_Bao cao kiem toan kh 2010 5" xfId="2989"/>
    <cellStyle name="1_NTHOC_Tong hop theo doi von TPCP_Ke hoach 2010 (theo doi)2" xfId="906"/>
    <cellStyle name="1_NTHOC_Tong hop theo doi von TPCP_Ke hoach 2010 (theo doi)2 2" xfId="1944"/>
    <cellStyle name="1_NTHOC_Tong hop theo doi von TPCP_Ke hoach 2010 (theo doi)2 2 2" xfId="2871"/>
    <cellStyle name="1_NTHOC_Tong hop theo doi von TPCP_Ke hoach 2010 (theo doi)2 2 2 2" xfId="3254"/>
    <cellStyle name="1_NTHOC_Tong hop theo doi von TPCP_Ke hoach 2010 (theo doi)2 2 3" xfId="2872"/>
    <cellStyle name="1_NTHOC_Tong hop theo doi von TPCP_Ke hoach 2010 (theo doi)2 2 3 2" xfId="3255"/>
    <cellStyle name="1_NTHOC_Tong hop theo doi von TPCP_Ke hoach 2010 (theo doi)2 2 4" xfId="3048"/>
    <cellStyle name="1_NTHOC_Tong hop theo doi von TPCP_Ke hoach 2010 (theo doi)2 3" xfId="2873"/>
    <cellStyle name="1_NTHOC_Tong hop theo doi von TPCP_Ke hoach 2010 (theo doi)2 3 2" xfId="3256"/>
    <cellStyle name="1_NTHOC_Tong hop theo doi von TPCP_Ke hoach 2010 (theo doi)2 4" xfId="2874"/>
    <cellStyle name="1_NTHOC_Tong hop theo doi von TPCP_Ke hoach 2010 (theo doi)2 4 2" xfId="3257"/>
    <cellStyle name="1_NTHOC_Tong hop theo doi von TPCP_Ke hoach 2010 (theo doi)2 5" xfId="2990"/>
    <cellStyle name="1_NTHOC_Tong hop theo doi von TPCP_QD UBND tinh" xfId="907"/>
    <cellStyle name="1_NTHOC_Tong hop theo doi von TPCP_QD UBND tinh 2" xfId="1945"/>
    <cellStyle name="1_NTHOC_Tong hop theo doi von TPCP_QD UBND tinh 2 2" xfId="2875"/>
    <cellStyle name="1_NTHOC_Tong hop theo doi von TPCP_QD UBND tinh 2 2 2" xfId="3258"/>
    <cellStyle name="1_NTHOC_Tong hop theo doi von TPCP_QD UBND tinh 2 3" xfId="2876"/>
    <cellStyle name="1_NTHOC_Tong hop theo doi von TPCP_QD UBND tinh 2 3 2" xfId="3259"/>
    <cellStyle name="1_NTHOC_Tong hop theo doi von TPCP_QD UBND tinh 2 4" xfId="3049"/>
    <cellStyle name="1_NTHOC_Tong hop theo doi von TPCP_QD UBND tinh 3" xfId="2877"/>
    <cellStyle name="1_NTHOC_Tong hop theo doi von TPCP_QD UBND tinh 3 2" xfId="3260"/>
    <cellStyle name="1_NTHOC_Tong hop theo doi von TPCP_QD UBND tinh 4" xfId="2878"/>
    <cellStyle name="1_NTHOC_Tong hop theo doi von TPCP_QD UBND tinh 4 2" xfId="3261"/>
    <cellStyle name="1_NTHOC_Tong hop theo doi von TPCP_QD UBND tinh 5" xfId="2991"/>
    <cellStyle name="1_NTHOC_Tong hop theo doi von TPCP_Worksheet in D: My Documents Luc Van ban xu ly Nam 2011 Bao cao ra soat tam ung TPCP" xfId="908"/>
    <cellStyle name="1_NTHOC_Tong hop theo doi von TPCP_Worksheet in D: My Documents Luc Van ban xu ly Nam 2011 Bao cao ra soat tam ung TPCP 2" xfId="1946"/>
    <cellStyle name="1_NTHOC_Tong hop theo doi von TPCP_Worksheet in D: My Documents Luc Van ban xu ly Nam 2011 Bao cao ra soat tam ung TPCP 2 2" xfId="2879"/>
    <cellStyle name="1_NTHOC_Tong hop theo doi von TPCP_Worksheet in D: My Documents Luc Van ban xu ly Nam 2011 Bao cao ra soat tam ung TPCP 2 2 2" xfId="3262"/>
    <cellStyle name="1_NTHOC_Tong hop theo doi von TPCP_Worksheet in D: My Documents Luc Van ban xu ly Nam 2011 Bao cao ra soat tam ung TPCP 2 3" xfId="2880"/>
    <cellStyle name="1_NTHOC_Tong hop theo doi von TPCP_Worksheet in D: My Documents Luc Van ban xu ly Nam 2011 Bao cao ra soat tam ung TPCP 2 3 2" xfId="3263"/>
    <cellStyle name="1_NTHOC_Tong hop theo doi von TPCP_Worksheet in D: My Documents Luc Van ban xu ly Nam 2011 Bao cao ra soat tam ung TPCP 2 4" xfId="3050"/>
    <cellStyle name="1_NTHOC_Tong hop theo doi von TPCP_Worksheet in D: My Documents Luc Van ban xu ly Nam 2011 Bao cao ra soat tam ung TPCP 3" xfId="2881"/>
    <cellStyle name="1_NTHOC_Tong hop theo doi von TPCP_Worksheet in D: My Documents Luc Van ban xu ly Nam 2011 Bao cao ra soat tam ung TPCP 3 2" xfId="3264"/>
    <cellStyle name="1_NTHOC_Tong hop theo doi von TPCP_Worksheet in D: My Documents Luc Van ban xu ly Nam 2011 Bao cao ra soat tam ung TPCP 4" xfId="2882"/>
    <cellStyle name="1_NTHOC_Tong hop theo doi von TPCP_Worksheet in D: My Documents Luc Van ban xu ly Nam 2011 Bao cao ra soat tam ung TPCP 4 2" xfId="3265"/>
    <cellStyle name="1_NTHOC_Tong hop theo doi von TPCP_Worksheet in D: My Documents Luc Van ban xu ly Nam 2011 Bao cao ra soat tam ung TPCP 5" xfId="2992"/>
    <cellStyle name="1_QT Thue GTGT 2008" xfId="909"/>
    <cellStyle name="1_Ra soat Giai ngan 2007 (dang lam)" xfId="910"/>
    <cellStyle name="1_Ra soat Giai ngan 2007 (dang lam) 2" xfId="1947"/>
    <cellStyle name="1_TonghopKL_BOY-sual2" xfId="914"/>
    <cellStyle name="1_Theo doi von TPCP (dang lam)" xfId="911"/>
    <cellStyle name="1_Theo doi von TPCP (dang lam) 2" xfId="1948"/>
    <cellStyle name="1_Thong ke cong" xfId="912"/>
    <cellStyle name="1_thong ke giao dan sinh" xfId="913"/>
    <cellStyle name="1_TRUNG PMU 5" xfId="915"/>
    <cellStyle name="1_VBPL kiểm toán Đầu tư XDCB 2010" xfId="916"/>
    <cellStyle name="1_ÿÿÿÿÿ" xfId="917"/>
    <cellStyle name="1_ÿÿÿÿÿ 2" xfId="1949"/>
    <cellStyle name="1_ÿÿÿÿÿ_Bieu tong hop nhu cau ung 2011 da chon loc -Mien nui" xfId="918"/>
    <cellStyle name="1_ÿÿÿÿÿ_Bieu tong hop nhu cau ung 2011 da chon loc -Mien nui 2" xfId="1950"/>
    <cellStyle name="1_ÿÿÿÿÿ_Bieu tong hop nhu cau ung 2011 da chon loc -Mien nui 2 2" xfId="2355"/>
    <cellStyle name="1_ÿÿÿÿÿ_Bieu tong hop nhu cau ung 2011 da chon loc -Mien nui 2 3" xfId="2883"/>
    <cellStyle name="1_ÿÿÿÿÿ_Bieu tong hop nhu cau ung 2011 da chon loc -Mien nui 2 3 2" xfId="3266"/>
    <cellStyle name="1_ÿÿÿÿÿ_Bieu tong hop nhu cau ung 2011 da chon loc -Mien nui 2 4" xfId="2884"/>
    <cellStyle name="1_ÿÿÿÿÿ_Bieu tong hop nhu cau ung 2011 da chon loc -Mien nui 2 4 2" xfId="3267"/>
    <cellStyle name="1_ÿÿÿÿÿ_Bieu tong hop nhu cau ung 2011 da chon loc -Mien nui 3" xfId="2354"/>
    <cellStyle name="1_ÿÿÿÿÿ_Bieu tong hop nhu cau ung 2011 da chon loc -Mien nui 4" xfId="2885"/>
    <cellStyle name="1_ÿÿÿÿÿ_Bieu tong hop nhu cau ung 2011 da chon loc -Mien nui 4 2" xfId="3268"/>
    <cellStyle name="1_ÿÿÿÿÿ_Bieu tong hop nhu cau ung 2011 da chon loc -Mien nui 5" xfId="2886"/>
    <cellStyle name="1_ÿÿÿÿÿ_Bieu tong hop nhu cau ung 2011 da chon loc -Mien nui 5 2" xfId="3269"/>
    <cellStyle name="1_ÿÿÿÿÿ_Kh ql62 (2010) 11-09" xfId="919"/>
    <cellStyle name="1_ÿÿÿÿÿ_mau bieu doan giam sat 2010 (version 2)" xfId="920"/>
    <cellStyle name="1_ÿÿÿÿÿ_mau bieu doan giam sat 2010 (version 2) 2" xfId="1951"/>
    <cellStyle name="1_ÿÿÿÿÿ_mau bieu doan giam sat 2010 (version 2) 2 2" xfId="2357"/>
    <cellStyle name="1_ÿÿÿÿÿ_mau bieu doan giam sat 2010 (version 2) 2 3" xfId="2887"/>
    <cellStyle name="1_ÿÿÿÿÿ_mau bieu doan giam sat 2010 (version 2) 2 3 2" xfId="3270"/>
    <cellStyle name="1_ÿÿÿÿÿ_mau bieu doan giam sat 2010 (version 2) 2 4" xfId="2888"/>
    <cellStyle name="1_ÿÿÿÿÿ_mau bieu doan giam sat 2010 (version 2) 2 4 2" xfId="3271"/>
    <cellStyle name="1_ÿÿÿÿÿ_mau bieu doan giam sat 2010 (version 2) 3" xfId="2356"/>
    <cellStyle name="1_ÿÿÿÿÿ_mau bieu doan giam sat 2010 (version 2) 4" xfId="2889"/>
    <cellStyle name="1_ÿÿÿÿÿ_mau bieu doan giam sat 2010 (version 2) 4 2" xfId="3272"/>
    <cellStyle name="1_ÿÿÿÿÿ_mau bieu doan giam sat 2010 (version 2) 5" xfId="2890"/>
    <cellStyle name="1_ÿÿÿÿÿ_mau bieu doan giam sat 2010 (version 2) 5 2" xfId="3273"/>
    <cellStyle name="1_ÿÿÿÿÿ_VBPL kiểm toán Đầu tư XDCB 2010" xfId="921"/>
    <cellStyle name="1_" xfId="922"/>
    <cellStyle name="15" xfId="923"/>
    <cellStyle name="18" xfId="924"/>
    <cellStyle name="¹éºÐÀ²_      " xfId="925"/>
    <cellStyle name="2" xfId="926"/>
    <cellStyle name="2_7 noi 48 goi C5 9 vi na" xfId="927"/>
    <cellStyle name="2_BL vu" xfId="928"/>
    <cellStyle name="2_Book1" xfId="929"/>
    <cellStyle name="2_Book1 2" xfId="1952"/>
    <cellStyle name="2_Book1_1" xfId="930"/>
    <cellStyle name="2_Book1_Bao cao kiem toan kh 2010" xfId="931"/>
    <cellStyle name="2_Book1_Bao cao kiem toan kh 2010 2" xfId="1953"/>
    <cellStyle name="2_Book1_Ke hoach 2010 (theo doi)2" xfId="932"/>
    <cellStyle name="2_Book1_Ke hoach 2010 (theo doi)2 2" xfId="1954"/>
    <cellStyle name="2_Book1_QD UBND tinh" xfId="933"/>
    <cellStyle name="2_Book1_QD UBND tinh 2" xfId="1955"/>
    <cellStyle name="2_Book1_VBPL kiểm toán Đầu tư XDCB 2010" xfId="934"/>
    <cellStyle name="2_Book1_Worksheet in D: My Documents Luc Van ban xu ly Nam 2011 Bao cao ra soat tam ung TPCP" xfId="935"/>
    <cellStyle name="2_Book1_Worksheet in D: My Documents Luc Van ban xu ly Nam 2011 Bao cao ra soat tam ung TPCP 2" xfId="1956"/>
    <cellStyle name="2_Cau thuy dien Ban La (Cu Anh)" xfId="936"/>
    <cellStyle name="2_Dtdchinh2397" xfId="937"/>
    <cellStyle name="2_Du toan 558 (Km17+508.12 - Km 22)" xfId="938"/>
    <cellStyle name="2_Gia_VLQL48_duyet " xfId="939"/>
    <cellStyle name="2_KLNM 1303" xfId="940"/>
    <cellStyle name="2_KlQdinhduyet" xfId="941"/>
    <cellStyle name="2_NTHOC" xfId="942"/>
    <cellStyle name="2_NTHOC 2" xfId="1957"/>
    <cellStyle name="2_NTHOC_Tong hop theo doi von TPCP" xfId="943"/>
    <cellStyle name="2_NTHOC_Tong hop theo doi von TPCP 2" xfId="1958"/>
    <cellStyle name="2_NTHOC_Tong hop theo doi von TPCP_Bao cao kiem toan kh 2010" xfId="944"/>
    <cellStyle name="2_NTHOC_Tong hop theo doi von TPCP_Bao cao kiem toan kh 2010 2" xfId="1959"/>
    <cellStyle name="2_NTHOC_Tong hop theo doi von TPCP_Ke hoach 2010 (theo doi)2" xfId="945"/>
    <cellStyle name="2_NTHOC_Tong hop theo doi von TPCP_Ke hoach 2010 (theo doi)2 2" xfId="1960"/>
    <cellStyle name="2_NTHOC_Tong hop theo doi von TPCP_QD UBND tinh" xfId="946"/>
    <cellStyle name="2_NTHOC_Tong hop theo doi von TPCP_QD UBND tinh 2" xfId="1961"/>
    <cellStyle name="2_NTHOC_Tong hop theo doi von TPCP_Worksheet in D: My Documents Luc Van ban xu ly Nam 2011 Bao cao ra soat tam ung TPCP" xfId="947"/>
    <cellStyle name="2_NTHOC_Tong hop theo doi von TPCP_Worksheet in D: My Documents Luc Van ban xu ly Nam 2011 Bao cao ra soat tam ung TPCP 2" xfId="1962"/>
    <cellStyle name="2_Tong hop theo doi von TPCP" xfId="950"/>
    <cellStyle name="2_Tong hop theo doi von TPCP 2" xfId="1963"/>
    <cellStyle name="2_Tong hop theo doi von TPCP_Bao cao kiem toan kh 2010" xfId="951"/>
    <cellStyle name="2_Tong hop theo doi von TPCP_Bao cao kiem toan kh 2010 2" xfId="1964"/>
    <cellStyle name="2_Tong hop theo doi von TPCP_Ke hoach 2010 (theo doi)2" xfId="952"/>
    <cellStyle name="2_Tong hop theo doi von TPCP_Ke hoach 2010 (theo doi)2 2" xfId="1965"/>
    <cellStyle name="2_Tong hop theo doi von TPCP_QD UBND tinh" xfId="953"/>
    <cellStyle name="2_Tong hop theo doi von TPCP_QD UBND tinh 2" xfId="1966"/>
    <cellStyle name="2_Tong hop theo doi von TPCP_Worksheet in D: My Documents Luc Van ban xu ly Nam 2011 Bao cao ra soat tam ung TPCP" xfId="954"/>
    <cellStyle name="2_Tong hop theo doi von TPCP_Worksheet in D: My Documents Luc Van ban xu ly Nam 2011 Bao cao ra soat tam ung TPCP 2" xfId="1967"/>
    <cellStyle name="2_Thong ke cong" xfId="948"/>
    <cellStyle name="2_thong ke giao dan sinh" xfId="949"/>
    <cellStyle name="2_TRUNG PMU 5" xfId="955"/>
    <cellStyle name="2_VBPL kiểm toán Đầu tư XDCB 2010" xfId="956"/>
    <cellStyle name="2_ÿÿÿÿÿ" xfId="957"/>
    <cellStyle name="2_ÿÿÿÿÿ_Bieu tong hop nhu cau ung 2011 da chon loc -Mien nui" xfId="958"/>
    <cellStyle name="2_ÿÿÿÿÿ_Bieu tong hop nhu cau ung 2011 da chon loc -Mien nui 2" xfId="1968"/>
    <cellStyle name="2_ÿÿÿÿÿ_Bieu tong hop nhu cau ung 2011 da chon loc -Mien nui 2 2" xfId="2359"/>
    <cellStyle name="2_ÿÿÿÿÿ_Bieu tong hop nhu cau ung 2011 da chon loc -Mien nui 2 3" xfId="2891"/>
    <cellStyle name="2_ÿÿÿÿÿ_Bieu tong hop nhu cau ung 2011 da chon loc -Mien nui 2 3 2" xfId="3274"/>
    <cellStyle name="2_ÿÿÿÿÿ_Bieu tong hop nhu cau ung 2011 da chon loc -Mien nui 2 4" xfId="2892"/>
    <cellStyle name="2_ÿÿÿÿÿ_Bieu tong hop nhu cau ung 2011 da chon loc -Mien nui 2 4 2" xfId="3275"/>
    <cellStyle name="2_ÿÿÿÿÿ_Bieu tong hop nhu cau ung 2011 da chon loc -Mien nui 3" xfId="2358"/>
    <cellStyle name="2_ÿÿÿÿÿ_Bieu tong hop nhu cau ung 2011 da chon loc -Mien nui 4" xfId="2893"/>
    <cellStyle name="2_ÿÿÿÿÿ_Bieu tong hop nhu cau ung 2011 da chon loc -Mien nui 4 2" xfId="3276"/>
    <cellStyle name="2_ÿÿÿÿÿ_Bieu tong hop nhu cau ung 2011 da chon loc -Mien nui 5" xfId="2894"/>
    <cellStyle name="2_ÿÿÿÿÿ_Bieu tong hop nhu cau ung 2011 da chon loc -Mien nui 5 2" xfId="3277"/>
    <cellStyle name="2_ÿÿÿÿÿ_mau bieu doan giam sat 2010 (version 2)" xfId="959"/>
    <cellStyle name="2_ÿÿÿÿÿ_mau bieu doan giam sat 2010 (version 2) 2" xfId="1969"/>
    <cellStyle name="2_ÿÿÿÿÿ_mau bieu doan giam sat 2010 (version 2) 2 2" xfId="2361"/>
    <cellStyle name="2_ÿÿÿÿÿ_mau bieu doan giam sat 2010 (version 2) 2 3" xfId="2895"/>
    <cellStyle name="2_ÿÿÿÿÿ_mau bieu doan giam sat 2010 (version 2) 2 3 2" xfId="3278"/>
    <cellStyle name="2_ÿÿÿÿÿ_mau bieu doan giam sat 2010 (version 2) 2 4" xfId="2896"/>
    <cellStyle name="2_ÿÿÿÿÿ_mau bieu doan giam sat 2010 (version 2) 2 4 2" xfId="3279"/>
    <cellStyle name="2_ÿÿÿÿÿ_mau bieu doan giam sat 2010 (version 2) 3" xfId="2360"/>
    <cellStyle name="2_ÿÿÿÿÿ_mau bieu doan giam sat 2010 (version 2) 4" xfId="2897"/>
    <cellStyle name="2_ÿÿÿÿÿ_mau bieu doan giam sat 2010 (version 2) 4 2" xfId="3280"/>
    <cellStyle name="2_ÿÿÿÿÿ_mau bieu doan giam sat 2010 (version 2) 5" xfId="2898"/>
    <cellStyle name="2_ÿÿÿÿÿ_mau bieu doan giam sat 2010 (version 2) 5 2" xfId="3281"/>
    <cellStyle name="20" xfId="960"/>
    <cellStyle name="20% - Accent1" xfId="1" builtinId="30" customBuiltin="1"/>
    <cellStyle name="20% - Accent1 2" xfId="961"/>
    <cellStyle name="20% - Accent1 3" xfId="2256"/>
    <cellStyle name="20% - Accent1 4" xfId="101"/>
    <cellStyle name="20% - Accent2" xfId="2" builtinId="34" customBuiltin="1"/>
    <cellStyle name="20% - Accent2 2" xfId="962"/>
    <cellStyle name="20% - Accent2 3" xfId="2257"/>
    <cellStyle name="20% - Accent2 4" xfId="102"/>
    <cellStyle name="20% - Accent3" xfId="3" builtinId="38" customBuiltin="1"/>
    <cellStyle name="20% - Accent3 2" xfId="963"/>
    <cellStyle name="20% - Accent3 3" xfId="2258"/>
    <cellStyle name="20% - Accent3 4" xfId="103"/>
    <cellStyle name="20% - Accent4" xfId="4" builtinId="42" customBuiltin="1"/>
    <cellStyle name="20% - Accent4 2" xfId="964"/>
    <cellStyle name="20% - Accent4 3" xfId="2259"/>
    <cellStyle name="20% - Accent4 4" xfId="104"/>
    <cellStyle name="20% - Accent5" xfId="5" builtinId="46" customBuiltin="1"/>
    <cellStyle name="20% - Accent5 2" xfId="965"/>
    <cellStyle name="20% - Accent5 3" xfId="2260"/>
    <cellStyle name="20% - Accent5 4" xfId="105"/>
    <cellStyle name="20% - Accent6" xfId="6" builtinId="50" customBuiltin="1"/>
    <cellStyle name="20% - Accent6 2" xfId="966"/>
    <cellStyle name="20% - Accent6 3" xfId="2261"/>
    <cellStyle name="20% - Accent6 4" xfId="106"/>
    <cellStyle name="20% - Nhấn1" xfId="967"/>
    <cellStyle name="20% - Nhấn2" xfId="968"/>
    <cellStyle name="20% - Nhấn3" xfId="969"/>
    <cellStyle name="20% - Nhấn4" xfId="970"/>
    <cellStyle name="20% - Nhấn5" xfId="971"/>
    <cellStyle name="20% - Nhấn6" xfId="972"/>
    <cellStyle name="-2001" xfId="973"/>
    <cellStyle name="3" xfId="974"/>
    <cellStyle name="3_7 noi 48 goi C5 9 vi na" xfId="975"/>
    <cellStyle name="3_Book1" xfId="976"/>
    <cellStyle name="3_Book1_1" xfId="977"/>
    <cellStyle name="3_Cau thuy dien Ban La (Cu Anh)" xfId="978"/>
    <cellStyle name="3_Dtdchinh2397" xfId="979"/>
    <cellStyle name="3_Du toan 558 (Km17+508.12 - Km 22)" xfId="980"/>
    <cellStyle name="3_Gia_VLQL48_duyet " xfId="981"/>
    <cellStyle name="3_KLNM 1303" xfId="982"/>
    <cellStyle name="3_KlQdinhduyet" xfId="983"/>
    <cellStyle name="3_Thong ke cong" xfId="984"/>
    <cellStyle name="3_thong ke giao dan sinh" xfId="985"/>
    <cellStyle name="3_VBPL kiểm toán Đầu tư XDCB 2010" xfId="986"/>
    <cellStyle name="3_ÿÿÿÿÿ" xfId="987"/>
    <cellStyle name="4" xfId="988"/>
    <cellStyle name="4_7 noi 48 goi C5 9 vi na" xfId="989"/>
    <cellStyle name="4_Book1" xfId="990"/>
    <cellStyle name="4_Book1_1" xfId="991"/>
    <cellStyle name="4_Cau thuy dien Ban La (Cu Anh)" xfId="992"/>
    <cellStyle name="4_Dtdchinh2397" xfId="993"/>
    <cellStyle name="4_Du toan 558 (Km17+508.12 - Km 22)" xfId="994"/>
    <cellStyle name="4_Gia_VLQL48_duyet " xfId="995"/>
    <cellStyle name="4_KLNM 1303" xfId="996"/>
    <cellStyle name="4_KlQdinhduyet" xfId="997"/>
    <cellStyle name="4_Thong ke cong" xfId="998"/>
    <cellStyle name="4_thong ke giao dan sinh" xfId="999"/>
    <cellStyle name="4_ÿÿÿÿÿ" xfId="1000"/>
    <cellStyle name="40% - Accent1" xfId="7" builtinId="31" customBuiltin="1"/>
    <cellStyle name="40% - Accent1 2" xfId="1001"/>
    <cellStyle name="40% - Accent1 3" xfId="2262"/>
    <cellStyle name="40% - Accent1 4" xfId="107"/>
    <cellStyle name="40% - Accent2" xfId="8" builtinId="35" customBuiltin="1"/>
    <cellStyle name="40% - Accent2 2" xfId="1002"/>
    <cellStyle name="40% - Accent2 3" xfId="2263"/>
    <cellStyle name="40% - Accent2 4" xfId="108"/>
    <cellStyle name="40% - Accent3" xfId="9" builtinId="39" customBuiltin="1"/>
    <cellStyle name="40% - Accent3 2" xfId="1003"/>
    <cellStyle name="40% - Accent3 3" xfId="2264"/>
    <cellStyle name="40% - Accent3 4" xfId="109"/>
    <cellStyle name="40% - Accent4" xfId="10" builtinId="43" customBuiltin="1"/>
    <cellStyle name="40% - Accent4 2" xfId="1004"/>
    <cellStyle name="40% - Accent4 3" xfId="2265"/>
    <cellStyle name="40% - Accent4 4" xfId="110"/>
    <cellStyle name="40% - Accent5" xfId="11" builtinId="47" customBuiltin="1"/>
    <cellStyle name="40% - Accent5 2" xfId="1005"/>
    <cellStyle name="40% - Accent5 3" xfId="2266"/>
    <cellStyle name="40% - Accent5 4" xfId="111"/>
    <cellStyle name="40% - Accent6" xfId="12" builtinId="51" customBuiltin="1"/>
    <cellStyle name="40% - Accent6 2" xfId="1006"/>
    <cellStyle name="40% - Accent6 3" xfId="2267"/>
    <cellStyle name="40% - Accent6 4" xfId="112"/>
    <cellStyle name="40% - Nhấn1" xfId="1007"/>
    <cellStyle name="40% - Nhấn2" xfId="1008"/>
    <cellStyle name="40% - Nhấn3" xfId="1009"/>
    <cellStyle name="40% - Nhấn4" xfId="1010"/>
    <cellStyle name="40% - Nhấn5" xfId="1011"/>
    <cellStyle name="40% - Nhấn6" xfId="1012"/>
    <cellStyle name="6" xfId="1013"/>
    <cellStyle name="6_Bieu mau ung 2011-Mien Trung-TPCP-11-6" xfId="1014"/>
    <cellStyle name="6_Copy of ghep 3 bieu trinh LD BO 28-6 (TPCP)" xfId="1015"/>
    <cellStyle name="6_DTDuong dong tien -sua tham tra 2009 - luong 650" xfId="1016"/>
    <cellStyle name="6_Nhu cau tam ung NSNN&amp;TPCP&amp;ODA theo tieu chi cua Bo (CV410_BKH-TH)_vung Tay Nguyen (11.6.2010)" xfId="1017"/>
    <cellStyle name="60% - Accent1" xfId="13" builtinId="32" customBuiltin="1"/>
    <cellStyle name="60% - Accent1 2" xfId="1018"/>
    <cellStyle name="60% - Accent1 3" xfId="2268"/>
    <cellStyle name="60% - Accent1 4" xfId="113"/>
    <cellStyle name="60% - Accent2" xfId="14" builtinId="36" customBuiltin="1"/>
    <cellStyle name="60% - Accent2 2" xfId="1019"/>
    <cellStyle name="60% - Accent2 3" xfId="2269"/>
    <cellStyle name="60% - Accent2 4" xfId="114"/>
    <cellStyle name="60% - Accent3" xfId="15" builtinId="40" customBuiltin="1"/>
    <cellStyle name="60% - Accent3 2" xfId="1020"/>
    <cellStyle name="60% - Accent3 3" xfId="2270"/>
    <cellStyle name="60% - Accent3 4" xfId="115"/>
    <cellStyle name="60% - Accent4" xfId="16" builtinId="44" customBuiltin="1"/>
    <cellStyle name="60% - Accent4 2" xfId="1021"/>
    <cellStyle name="60% - Accent4 3" xfId="2271"/>
    <cellStyle name="60% - Accent4 4" xfId="116"/>
    <cellStyle name="60% - Accent5" xfId="17" builtinId="48" customBuiltin="1"/>
    <cellStyle name="60% - Accent5 2" xfId="1022"/>
    <cellStyle name="60% - Accent5 3" xfId="2272"/>
    <cellStyle name="60% - Accent5 4" xfId="117"/>
    <cellStyle name="60% - Accent6" xfId="18" builtinId="52" customBuiltin="1"/>
    <cellStyle name="60% - Accent6 2" xfId="1023"/>
    <cellStyle name="60% - Accent6 3" xfId="2273"/>
    <cellStyle name="60% - Accent6 4" xfId="118"/>
    <cellStyle name="60% - Nhấn1" xfId="1024"/>
    <cellStyle name="60% - Nhấn2" xfId="1025"/>
    <cellStyle name="60% - Nhấn3" xfId="1026"/>
    <cellStyle name="60% - Nhấn4" xfId="1027"/>
    <cellStyle name="60% - Nhấn5" xfId="1028"/>
    <cellStyle name="60% - Nhấn6" xfId="1029"/>
    <cellStyle name="9" xfId="1030"/>
    <cellStyle name="Accent1" xfId="19" builtinId="29" customBuiltin="1"/>
    <cellStyle name="Accent1 2" xfId="1031"/>
    <cellStyle name="Accent1 3" xfId="2274"/>
    <cellStyle name="Accent1 4" xfId="119"/>
    <cellStyle name="Accent2" xfId="20" builtinId="33" customBuiltin="1"/>
    <cellStyle name="Accent2 2" xfId="1032"/>
    <cellStyle name="Accent2 3" xfId="2275"/>
    <cellStyle name="Accent2 4" xfId="120"/>
    <cellStyle name="Accent3" xfId="21" builtinId="37" customBuiltin="1"/>
    <cellStyle name="Accent3 2" xfId="1033"/>
    <cellStyle name="Accent3 3" xfId="2276"/>
    <cellStyle name="Accent3 4" xfId="121"/>
    <cellStyle name="Accent4" xfId="22" builtinId="41" customBuiltin="1"/>
    <cellStyle name="Accent4 2" xfId="1034"/>
    <cellStyle name="Accent4 3" xfId="2277"/>
    <cellStyle name="Accent4 4" xfId="122"/>
    <cellStyle name="Accent5" xfId="23" builtinId="45" customBuiltin="1"/>
    <cellStyle name="Accent5 2" xfId="1035"/>
    <cellStyle name="Accent5 3" xfId="2278"/>
    <cellStyle name="Accent5 4" xfId="123"/>
    <cellStyle name="Accent6" xfId="24" builtinId="49" customBuiltin="1"/>
    <cellStyle name="Accent6 2" xfId="1036"/>
    <cellStyle name="Accent6 3" xfId="2279"/>
    <cellStyle name="Accent6 4" xfId="124"/>
    <cellStyle name="ÅëÈ­ [0]_      " xfId="1037"/>
    <cellStyle name="AeE­ [0]_INQUIRY ¿?¾÷AßAø " xfId="1038"/>
    <cellStyle name="ÅëÈ­ [0]_L601CPT" xfId="1039"/>
    <cellStyle name="ÅëÈ­_      " xfId="1040"/>
    <cellStyle name="AeE­_INQUIRY ¿?¾÷AßAø " xfId="1041"/>
    <cellStyle name="ÅëÈ­_L601CPT" xfId="1042"/>
    <cellStyle name="args.style" xfId="1043"/>
    <cellStyle name="at" xfId="1044"/>
    <cellStyle name="ÄÞ¸¶ [0]_      " xfId="1045"/>
    <cellStyle name="AÞ¸¶ [0]_INQUIRY ¿?¾÷AßAø " xfId="1046"/>
    <cellStyle name="ÄÞ¸¶ [0]_L601CPT" xfId="1047"/>
    <cellStyle name="ÄÞ¸¶_      " xfId="1048"/>
    <cellStyle name="AÞ¸¶_INQUIRY ¿?¾÷AßAø " xfId="1049"/>
    <cellStyle name="ÄÞ¸¶_L601CPT" xfId="1050"/>
    <cellStyle name="AutoFormat Options" xfId="1051"/>
    <cellStyle name="AutoFormat-Optionen" xfId="125"/>
    <cellStyle name="AutoFormat-Optionen 2" xfId="126"/>
    <cellStyle name="AutoFormat-Optionen 2 2" xfId="155"/>
    <cellStyle name="AutoFormat-Optionen 3" xfId="154"/>
    <cellStyle name="AutoFormat-Optionen_2. Du toan chi tiet nam 2018" xfId="2899"/>
    <cellStyle name="Bad" xfId="25" builtinId="27" customBuiltin="1"/>
    <cellStyle name="Bad 2" xfId="1052"/>
    <cellStyle name="Bad 3" xfId="2280"/>
    <cellStyle name="Bad 4" xfId="127"/>
    <cellStyle name="Body" xfId="1053"/>
    <cellStyle name="C?AØ_¿?¾÷CoE² " xfId="1054"/>
    <cellStyle name="C~1" xfId="1055"/>
    <cellStyle name="Ç¥ÁØ_      " xfId="1056"/>
    <cellStyle name="C￥AØ_¿μ¾÷CoE² " xfId="1057"/>
    <cellStyle name="Ç¥ÁØ_±¸¹Ì´ëÃ¥" xfId="1058"/>
    <cellStyle name="C￥AØ_Sheet1_¿μ¾÷CoE² " xfId="1059"/>
    <cellStyle name="Ç¥ÁØ_ÿÿÿÿÿÿ_4_ÃÑÇÕ°è " xfId="1060"/>
    <cellStyle name="Calc Currency (0)" xfId="1061"/>
    <cellStyle name="Calc Currency (2)" xfId="1062"/>
    <cellStyle name="Calc Percent (0)" xfId="1063"/>
    <cellStyle name="Calc Percent (1)" xfId="1064"/>
    <cellStyle name="Calc Percent (2)" xfId="1065"/>
    <cellStyle name="Calc Units (0)" xfId="1066"/>
    <cellStyle name="Calc Units (1)" xfId="1067"/>
    <cellStyle name="Calc Units (2)" xfId="1068"/>
    <cellStyle name="Calculation" xfId="26" builtinId="22" customBuiltin="1"/>
    <cellStyle name="Calculation 2" xfId="1069"/>
    <cellStyle name="Calculation 2 2" xfId="1970"/>
    <cellStyle name="Calculation 2 2 2" xfId="2363"/>
    <cellStyle name="Calculation 2 2 2 2" xfId="3107"/>
    <cellStyle name="Calculation 2 2 3" xfId="2900"/>
    <cellStyle name="Calculation 2 2 3 2" xfId="3282"/>
    <cellStyle name="Calculation 2 2 4" xfId="3051"/>
    <cellStyle name="Calculation 2 3" xfId="2362"/>
    <cellStyle name="Calculation 2 3 2" xfId="3106"/>
    <cellStyle name="Calculation 2 4" xfId="2901"/>
    <cellStyle name="Calculation 2 4 2" xfId="3283"/>
    <cellStyle name="Calculation 2 5" xfId="2993"/>
    <cellStyle name="Calculation 3" xfId="2281"/>
    <cellStyle name="Calculation 3 2" xfId="2364"/>
    <cellStyle name="Calculation 3 2 2" xfId="3108"/>
    <cellStyle name="Calculation 3 3" xfId="2902"/>
    <cellStyle name="Calculation 3 3 2" xfId="3284"/>
    <cellStyle name="Calculation 3 4" xfId="3100"/>
    <cellStyle name="Calculation 4" xfId="128"/>
    <cellStyle name="Calculation 5" xfId="2978"/>
    <cellStyle name="category" xfId="1070"/>
    <cellStyle name="Cerrency_Sheet2_XANGDAU" xfId="1071"/>
    <cellStyle name="Co?ma_Sheet1" xfId="1076"/>
    <cellStyle name="Comma" xfId="27" builtinId="3"/>
    <cellStyle name="Comma  - Style1" xfId="1077"/>
    <cellStyle name="Comma  - Style2" xfId="1078"/>
    <cellStyle name="Comma  - Style3" xfId="1079"/>
    <cellStyle name="Comma  - Style4" xfId="1080"/>
    <cellStyle name="Comma  - Style5" xfId="1081"/>
    <cellStyle name="Comma  - Style6" xfId="1082"/>
    <cellStyle name="Comma  - Style7" xfId="1083"/>
    <cellStyle name="Comma  - Style8" xfId="1084"/>
    <cellStyle name="Comma [0] 2" xfId="1085"/>
    <cellStyle name="Comma [0] 3" xfId="1086"/>
    <cellStyle name="Comma [0] 4" xfId="1087"/>
    <cellStyle name="Comma [0] 5" xfId="1088"/>
    <cellStyle name="Comma [00]" xfId="1089"/>
    <cellStyle name="Comma 10" xfId="130"/>
    <cellStyle name="Comma 10 10" xfId="2282"/>
    <cellStyle name="Comma 10 2" xfId="85"/>
    <cellStyle name="Comma 10 2 2" xfId="1894"/>
    <cellStyle name="Comma 10 3" xfId="1876"/>
    <cellStyle name="Comma 11" xfId="156"/>
    <cellStyle name="Comma 12" xfId="157"/>
    <cellStyle name="Comma 13" xfId="158"/>
    <cellStyle name="Comma 14" xfId="84"/>
    <cellStyle name="Comma 15" xfId="159"/>
    <cellStyle name="Comma 16" xfId="172"/>
    <cellStyle name="Comma 16 2" xfId="1972"/>
    <cellStyle name="Comma 17" xfId="160"/>
    <cellStyle name="Comma 18" xfId="161"/>
    <cellStyle name="Comma 19" xfId="162"/>
    <cellStyle name="Comma 2" xfId="68"/>
    <cellStyle name="Comma 2 2" xfId="74"/>
    <cellStyle name="Comma 2 2 2" xfId="1090"/>
    <cellStyle name="Comma 2 28" xfId="2283"/>
    <cellStyle name="Comma 2 3" xfId="132"/>
    <cellStyle name="Comma 2 3 2" xfId="1091"/>
    <cellStyle name="Comma 2 3 3" xfId="1973"/>
    <cellStyle name="Comma 2 4" xfId="93"/>
    <cellStyle name="Comma 2 4 2" xfId="1880"/>
    <cellStyle name="Comma 2 5" xfId="1888"/>
    <cellStyle name="Comma 2 6" xfId="131"/>
    <cellStyle name="Comma 2_bieu 1" xfId="2284"/>
    <cellStyle name="Comma 20" xfId="175"/>
    <cellStyle name="Comma 20 2" xfId="1974"/>
    <cellStyle name="Comma 20 2 2" xfId="2903"/>
    <cellStyle name="Comma 20 3" xfId="2365"/>
    <cellStyle name="Comma 21" xfId="178"/>
    <cellStyle name="Comma 21 2" xfId="1877"/>
    <cellStyle name="Comma 21 2 2" xfId="1975"/>
    <cellStyle name="Comma 21 3" xfId="1881"/>
    <cellStyle name="Comma 21 3 2" xfId="1976"/>
    <cellStyle name="Comma 21 4" xfId="1886"/>
    <cellStyle name="Comma 21 4 2" xfId="1977"/>
    <cellStyle name="Comma 21 5" xfId="1892"/>
    <cellStyle name="Comma 21 5 2" xfId="2367"/>
    <cellStyle name="Comma 21 6" xfId="1898"/>
    <cellStyle name="Comma 21 6 2" xfId="2368"/>
    <cellStyle name="Comma 21 7" xfId="2366"/>
    <cellStyle name="Comma 22" xfId="179"/>
    <cellStyle name="Comma 22 2" xfId="28"/>
    <cellStyle name="Comma 22 2 2" xfId="2904"/>
    <cellStyle name="Comma 22 3" xfId="87"/>
    <cellStyle name="Comma 22 3 2" xfId="2370"/>
    <cellStyle name="Comma 22 4" xfId="2369"/>
    <cellStyle name="Comma 23" xfId="180"/>
    <cellStyle name="Comma 23 2" xfId="1878"/>
    <cellStyle name="Comma 24" xfId="1092"/>
    <cellStyle name="Comma 25" xfId="1896"/>
    <cellStyle name="Comma 25 2" xfId="2285"/>
    <cellStyle name="Comma 26" xfId="1899"/>
    <cellStyle name="Comma 26 2" xfId="2371"/>
    <cellStyle name="Comma 27" xfId="1978"/>
    <cellStyle name="Comma 27 2" xfId="2905"/>
    <cellStyle name="Comma 27 3" xfId="2906"/>
    <cellStyle name="Comma 28" xfId="1979"/>
    <cellStyle name="Comma 28 2" xfId="2907"/>
    <cellStyle name="Comma 29" xfId="2286"/>
    <cellStyle name="Comma 3" xfId="71"/>
    <cellStyle name="Comma 3 2" xfId="75"/>
    <cellStyle name="Comma 3 2 2" xfId="1093"/>
    <cellStyle name="Comma 3 3" xfId="29"/>
    <cellStyle name="Comma 3 4" xfId="163"/>
    <cellStyle name="Comma 3_VBPL kiểm toán Đầu tư XDCB 2010" xfId="1094"/>
    <cellStyle name="Comma 30" xfId="2908"/>
    <cellStyle name="Comma 31" xfId="2909"/>
    <cellStyle name="Comma 32" xfId="2910"/>
    <cellStyle name="Comma 33" xfId="2975"/>
    <cellStyle name="Comma 34" xfId="2979"/>
    <cellStyle name="Comma 36" xfId="2973"/>
    <cellStyle name="Comma 4" xfId="30"/>
    <cellStyle name="Comma 4 2" xfId="1095"/>
    <cellStyle name="Comma 4 20" xfId="2287"/>
    <cellStyle name="Comma 4 3" xfId="164"/>
    <cellStyle name="Comma 4_Bieu mau KH 2011 (gui Vu DP)" xfId="1096"/>
    <cellStyle name="Comma 5" xfId="83"/>
    <cellStyle name="Comma 5 2" xfId="1980"/>
    <cellStyle name="Comma 5 3" xfId="165"/>
    <cellStyle name="Comma 6" xfId="166"/>
    <cellStyle name="Comma 6 2" xfId="1981"/>
    <cellStyle name="Comma 7" xfId="167"/>
    <cellStyle name="Comma 8" xfId="133"/>
    <cellStyle name="Comma 8 2" xfId="168"/>
    <cellStyle name="Comma 9" xfId="169"/>
    <cellStyle name="comma zerodec" xfId="1097"/>
    <cellStyle name="Comma0" xfId="31"/>
    <cellStyle name="Comma0 - Modelo1" xfId="1098"/>
    <cellStyle name="Comma0 - Style1" xfId="1099"/>
    <cellStyle name="Comma0 2" xfId="1100"/>
    <cellStyle name="Comma0 3" xfId="1982"/>
    <cellStyle name="Comma0 4" xfId="1983"/>
    <cellStyle name="Comma0 5" xfId="2372"/>
    <cellStyle name="Comma0 6" xfId="134"/>
    <cellStyle name="Comma0 7" xfId="2980"/>
    <cellStyle name="Comma0_Book1" xfId="1101"/>
    <cellStyle name="Comma1 - Modelo2" xfId="1102"/>
    <cellStyle name="Comma1 - Style2" xfId="1103"/>
    <cellStyle name="cong" xfId="1104"/>
    <cellStyle name="Copied" xfId="1105"/>
    <cellStyle name="Cࡵrrency_Sheet1_PRODUCTĠ" xfId="1106"/>
    <cellStyle name="Currency [00]" xfId="1107"/>
    <cellStyle name="Currency 2" xfId="32"/>
    <cellStyle name="Currency 2 2" xfId="1108"/>
    <cellStyle name="Currency 3" xfId="1109"/>
    <cellStyle name="Currency0" xfId="33"/>
    <cellStyle name="Currency0 2" xfId="1110"/>
    <cellStyle name="Currency0 2 2" xfId="1111"/>
    <cellStyle name="Currency0 2 3" xfId="1112"/>
    <cellStyle name="Currency0 2 4" xfId="1113"/>
    <cellStyle name="Currency0 2_Khoi cong moi 1" xfId="1114"/>
    <cellStyle name="Currency0 3" xfId="1115"/>
    <cellStyle name="Currency0 4" xfId="1116"/>
    <cellStyle name="Currency0 5" xfId="1984"/>
    <cellStyle name="Currency0 6" xfId="1985"/>
    <cellStyle name="Currency0 7" xfId="2373"/>
    <cellStyle name="Currency0 8" xfId="135"/>
    <cellStyle name="Currency0 9" xfId="2981"/>
    <cellStyle name="Currency0_Book1" xfId="1117"/>
    <cellStyle name="Currency1" xfId="1118"/>
    <cellStyle name="Check Cell" xfId="34" builtinId="23" customBuiltin="1"/>
    <cellStyle name="Check Cell 2" xfId="1072"/>
    <cellStyle name="Check Cell 3" xfId="2288"/>
    <cellStyle name="Check Cell 4" xfId="129"/>
    <cellStyle name="Chi phÝ kh¸c_Book1" xfId="1073"/>
    <cellStyle name="chu" xfId="1074"/>
    <cellStyle name="CHUONG" xfId="1075"/>
    <cellStyle name="CHUONG 2" xfId="1971"/>
    <cellStyle name="CHUONG 2 2" xfId="2375"/>
    <cellStyle name="CHUONG 2 3" xfId="2911"/>
    <cellStyle name="CHUONG 3" xfId="2374"/>
    <cellStyle name="CHUONG 4" xfId="2912"/>
    <cellStyle name="D1" xfId="1119"/>
    <cellStyle name="Date" xfId="35"/>
    <cellStyle name="Date 2" xfId="1120"/>
    <cellStyle name="Date 3" xfId="1986"/>
    <cellStyle name="Date 4" xfId="136"/>
    <cellStyle name="Date Short" xfId="1121"/>
    <cellStyle name="Date_17 bieu (hung cap nhap)" xfId="1122"/>
    <cellStyle name="DAUDE" xfId="1125"/>
    <cellStyle name="Decimal" xfId="1130"/>
    <cellStyle name="Decimal 2" xfId="1131"/>
    <cellStyle name="Decimal 3" xfId="1132"/>
    <cellStyle name="Decimal 4" xfId="1133"/>
    <cellStyle name="DELTA" xfId="1134"/>
    <cellStyle name="Dezimal [0]_35ERI8T2gbIEMixb4v26icuOo" xfId="1135"/>
    <cellStyle name="Dezimal_35ERI8T2gbIEMixb4v26icuOo" xfId="1136"/>
    <cellStyle name="Dg" xfId="1137"/>
    <cellStyle name="Dgia" xfId="1138"/>
    <cellStyle name="Dgia 2" xfId="1989"/>
    <cellStyle name="Dgia 2 2" xfId="2913"/>
    <cellStyle name="Dgia 2 2 2" xfId="3285"/>
    <cellStyle name="Dgia 2 3" xfId="2914"/>
    <cellStyle name="Dgia 2 3 2" xfId="3286"/>
    <cellStyle name="Dgia 3" xfId="2915"/>
    <cellStyle name="Dgia 3 2" xfId="3287"/>
    <cellStyle name="Dgia 4" xfId="2916"/>
    <cellStyle name="Dgia 4 2" xfId="3288"/>
    <cellStyle name="Dia" xfId="1139"/>
    <cellStyle name="Dollar (zero dec)" xfId="1140"/>
    <cellStyle name="Don gia" xfId="1141"/>
    <cellStyle name="DuToanBXD" xfId="1142"/>
    <cellStyle name="DuToanBXD 2" xfId="1990"/>
    <cellStyle name="DuToanBXD 2 2" xfId="2376"/>
    <cellStyle name="Dziesi?tny [0]_Invoices2001Slovakia" xfId="1143"/>
    <cellStyle name="Dziesi?tny_Invoices2001Slovakia" xfId="1144"/>
    <cellStyle name="Dziesietny [0]_Invoices2001Slovakia" xfId="1145"/>
    <cellStyle name="Dziesiętny [0]_Invoices2001Slovakia" xfId="1146"/>
    <cellStyle name="Dziesietny [0]_Invoices2001Slovakia_01_Nha so 1_Dien" xfId="1147"/>
    <cellStyle name="Dziesiętny [0]_Invoices2001Slovakia_01_Nha so 1_Dien" xfId="1148"/>
    <cellStyle name="Dziesietny [0]_Invoices2001Slovakia_10_Nha so 10_Dien1" xfId="1149"/>
    <cellStyle name="Dziesiętny [0]_Invoices2001Slovakia_10_Nha so 10_Dien1" xfId="1150"/>
    <cellStyle name="Dziesietny [0]_Invoices2001Slovakia_Book1" xfId="1151"/>
    <cellStyle name="Dziesiętny [0]_Invoices2001Slovakia_Book1" xfId="1152"/>
    <cellStyle name="Dziesietny [0]_Invoices2001Slovakia_Book1_1" xfId="1153"/>
    <cellStyle name="Dziesiętny [0]_Invoices2001Slovakia_Book1_1" xfId="1154"/>
    <cellStyle name="Dziesietny [0]_Invoices2001Slovakia_Book1_1_Book1" xfId="1155"/>
    <cellStyle name="Dziesiętny [0]_Invoices2001Slovakia_Book1_1_Book1" xfId="1156"/>
    <cellStyle name="Dziesietny [0]_Invoices2001Slovakia_Book1_2" xfId="1157"/>
    <cellStyle name="Dziesiętny [0]_Invoices2001Slovakia_Book1_2" xfId="1158"/>
    <cellStyle name="Dziesietny [0]_Invoices2001Slovakia_Book1_Nhu cau von ung truoc 2011 Tha h Hoa + Nge An gui TW" xfId="1159"/>
    <cellStyle name="Dziesiętny [0]_Invoices2001Slovakia_Book1_Nhu cau von ung truoc 2011 Tha h Hoa + Nge An gui TW" xfId="1160"/>
    <cellStyle name="Dziesietny [0]_Invoices2001Slovakia_Book1_Tong hop Cac tuyen(9-1-06)" xfId="1161"/>
    <cellStyle name="Dziesiętny [0]_Invoices2001Slovakia_Book1_Tong hop Cac tuyen(9-1-06)" xfId="1162"/>
    <cellStyle name="Dziesietny [0]_Invoices2001Slovakia_Book1_ung 2011 - 11-6-Thanh hoa-Nghe an" xfId="1163"/>
    <cellStyle name="Dziesiętny [0]_Invoices2001Slovakia_Book1_ung 2011 - 11-6-Thanh hoa-Nghe an" xfId="1164"/>
    <cellStyle name="Dziesietny [0]_Invoices2001Slovakia_Book1_ung truoc 2011 NSTW Thanh Hoa + Nge An gui Thu 12-5" xfId="1165"/>
    <cellStyle name="Dziesiętny [0]_Invoices2001Slovakia_Book1_ung truoc 2011 NSTW Thanh Hoa + Nge An gui Thu 12-5" xfId="1166"/>
    <cellStyle name="Dziesietny [0]_Invoices2001Slovakia_d-uong+TDT" xfId="1167"/>
    <cellStyle name="Dziesiętny [0]_Invoices2001Slovakia_Nhµ ®Ó xe" xfId="1168"/>
    <cellStyle name="Dziesietny [0]_Invoices2001Slovakia_Nha bao ve(28-7-05)" xfId="1169"/>
    <cellStyle name="Dziesiętny [0]_Invoices2001Slovakia_Nha bao ve(28-7-05)" xfId="1170"/>
    <cellStyle name="Dziesietny [0]_Invoices2001Slovakia_NHA de xe nguyen du" xfId="1171"/>
    <cellStyle name="Dziesiętny [0]_Invoices2001Slovakia_NHA de xe nguyen du" xfId="1172"/>
    <cellStyle name="Dziesietny [0]_Invoices2001Slovakia_Nhalamviec VTC(25-1-05)" xfId="1173"/>
    <cellStyle name="Dziesiętny [0]_Invoices2001Slovakia_Nhalamviec VTC(25-1-05)" xfId="1174"/>
    <cellStyle name="Dziesietny [0]_Invoices2001Slovakia_Nhu cau von ung truoc 2011 Tha h Hoa + Nge An gui TW" xfId="1175"/>
    <cellStyle name="Dziesiętny [0]_Invoices2001Slovakia_TDT KHANH HOA" xfId="1176"/>
    <cellStyle name="Dziesietny [0]_Invoices2001Slovakia_TDT KHANH HOA_Tong hop Cac tuyen(9-1-06)" xfId="1177"/>
    <cellStyle name="Dziesiętny [0]_Invoices2001Slovakia_TDT KHANH HOA_Tong hop Cac tuyen(9-1-06)" xfId="1178"/>
    <cellStyle name="Dziesietny [0]_Invoices2001Slovakia_TDT quangngai" xfId="1179"/>
    <cellStyle name="Dziesiętny [0]_Invoices2001Slovakia_TDT quangngai" xfId="1180"/>
    <cellStyle name="Dziesietny [0]_Invoices2001Slovakia_TMDT(10-5-06)" xfId="1181"/>
    <cellStyle name="Dziesietny_Invoices2001Slovakia" xfId="1182"/>
    <cellStyle name="Dziesiętny_Invoices2001Slovakia" xfId="1183"/>
    <cellStyle name="Dziesietny_Invoices2001Slovakia_01_Nha so 1_Dien" xfId="1184"/>
    <cellStyle name="Dziesiętny_Invoices2001Slovakia_01_Nha so 1_Dien" xfId="1185"/>
    <cellStyle name="Dziesietny_Invoices2001Slovakia_10_Nha so 10_Dien1" xfId="1186"/>
    <cellStyle name="Dziesiętny_Invoices2001Slovakia_10_Nha so 10_Dien1" xfId="1187"/>
    <cellStyle name="Dziesietny_Invoices2001Slovakia_Book1" xfId="1188"/>
    <cellStyle name="Dziesiętny_Invoices2001Slovakia_Book1" xfId="1189"/>
    <cellStyle name="Dziesietny_Invoices2001Slovakia_Book1_1" xfId="1190"/>
    <cellStyle name="Dziesiętny_Invoices2001Slovakia_Book1_1" xfId="1191"/>
    <cellStyle name="Dziesietny_Invoices2001Slovakia_Book1_1_Book1" xfId="1192"/>
    <cellStyle name="Dziesiętny_Invoices2001Slovakia_Book1_1_Book1" xfId="1193"/>
    <cellStyle name="Dziesietny_Invoices2001Slovakia_Book1_2" xfId="1194"/>
    <cellStyle name="Dziesiętny_Invoices2001Slovakia_Book1_2" xfId="1195"/>
    <cellStyle name="Dziesietny_Invoices2001Slovakia_Book1_Nhu cau von ung truoc 2011 Tha h Hoa + Nge An gui TW" xfId="1196"/>
    <cellStyle name="Dziesiętny_Invoices2001Slovakia_Book1_Nhu cau von ung truoc 2011 Tha h Hoa + Nge An gui TW" xfId="1197"/>
    <cellStyle name="Dziesietny_Invoices2001Slovakia_Book1_Tong hop Cac tuyen(9-1-06)" xfId="1198"/>
    <cellStyle name="Dziesiętny_Invoices2001Slovakia_Book1_Tong hop Cac tuyen(9-1-06)" xfId="1199"/>
    <cellStyle name="Dziesietny_Invoices2001Slovakia_Book1_ung 2011 - 11-6-Thanh hoa-Nghe an" xfId="1200"/>
    <cellStyle name="Dziesiętny_Invoices2001Slovakia_Book1_ung 2011 - 11-6-Thanh hoa-Nghe an" xfId="1201"/>
    <cellStyle name="Dziesietny_Invoices2001Slovakia_Book1_ung truoc 2011 NSTW Thanh Hoa + Nge An gui Thu 12-5" xfId="1202"/>
    <cellStyle name="Dziesiętny_Invoices2001Slovakia_Book1_ung truoc 2011 NSTW Thanh Hoa + Nge An gui Thu 12-5" xfId="1203"/>
    <cellStyle name="Dziesietny_Invoices2001Slovakia_d-uong+TDT" xfId="1204"/>
    <cellStyle name="Dziesiętny_Invoices2001Slovakia_Nhµ ®Ó xe" xfId="1205"/>
    <cellStyle name="Dziesietny_Invoices2001Slovakia_Nha bao ve(28-7-05)" xfId="1206"/>
    <cellStyle name="Dziesiętny_Invoices2001Slovakia_Nha bao ve(28-7-05)" xfId="1207"/>
    <cellStyle name="Dziesietny_Invoices2001Slovakia_NHA de xe nguyen du" xfId="1208"/>
    <cellStyle name="Dziesiętny_Invoices2001Slovakia_NHA de xe nguyen du" xfId="1209"/>
    <cellStyle name="Dziesietny_Invoices2001Slovakia_Nhalamviec VTC(25-1-05)" xfId="1210"/>
    <cellStyle name="Dziesiętny_Invoices2001Slovakia_Nhalamviec VTC(25-1-05)" xfId="1211"/>
    <cellStyle name="Dziesietny_Invoices2001Slovakia_Nhu cau von ung truoc 2011 Tha h Hoa + Nge An gui TW" xfId="1212"/>
    <cellStyle name="Dziesiętny_Invoices2001Slovakia_TDT KHANH HOA" xfId="1213"/>
    <cellStyle name="Dziesietny_Invoices2001Slovakia_TDT KHANH HOA_Tong hop Cac tuyen(9-1-06)" xfId="1214"/>
    <cellStyle name="Dziesiętny_Invoices2001Slovakia_TDT KHANH HOA_Tong hop Cac tuyen(9-1-06)" xfId="1215"/>
    <cellStyle name="Dziesietny_Invoices2001Slovakia_TDT quangngai" xfId="1216"/>
    <cellStyle name="Dziesiętny_Invoices2001Slovakia_TDT quangngai" xfId="1217"/>
    <cellStyle name="Dziesietny_Invoices2001Slovakia_TMDT(10-5-06)" xfId="1218"/>
    <cellStyle name="Đầu ra" xfId="1123"/>
    <cellStyle name="Đầu ra 2" xfId="1987"/>
    <cellStyle name="Đầu ra 2 2" xfId="2378"/>
    <cellStyle name="Đầu ra 2 2 2" xfId="3110"/>
    <cellStyle name="Đầu ra 2 3" xfId="2917"/>
    <cellStyle name="Đầu ra 2 3 2" xfId="3289"/>
    <cellStyle name="Đầu ra 2 4" xfId="3052"/>
    <cellStyle name="Đầu ra 3" xfId="2377"/>
    <cellStyle name="Đầu ra 3 2" xfId="3109"/>
    <cellStyle name="Đầu ra 4" xfId="2918"/>
    <cellStyle name="Đầu ra 4 2" xfId="3290"/>
    <cellStyle name="Đầu ra 5" xfId="2994"/>
    <cellStyle name="Đầu vào" xfId="1124"/>
    <cellStyle name="Đầu vào 2" xfId="1988"/>
    <cellStyle name="Đầu vào 2 2" xfId="2380"/>
    <cellStyle name="Đầu vào 2 2 2" xfId="3112"/>
    <cellStyle name="Đầu vào 2 3" xfId="2919"/>
    <cellStyle name="Đầu vào 2 3 2" xfId="3291"/>
    <cellStyle name="Đầu vào 2 4" xfId="3053"/>
    <cellStyle name="Đầu vào 3" xfId="2379"/>
    <cellStyle name="Đầu vào 3 2" xfId="3111"/>
    <cellStyle name="Đầu vào 4" xfId="2920"/>
    <cellStyle name="Đầu vào 4 2" xfId="3292"/>
    <cellStyle name="Đầu vào 5" xfId="2995"/>
    <cellStyle name="Đề mục 1" xfId="1126"/>
    <cellStyle name="Đề mục 2" xfId="1127"/>
    <cellStyle name="Đề mục 3" xfId="1128"/>
    <cellStyle name="Đề mục 4" xfId="1129"/>
    <cellStyle name="e" xfId="1219"/>
    <cellStyle name="Encabez1" xfId="1220"/>
    <cellStyle name="Encabez2" xfId="1221"/>
    <cellStyle name="Enter Currency (0)" xfId="1222"/>
    <cellStyle name="Enter Currency (2)" xfId="1223"/>
    <cellStyle name="Enter Units (0)" xfId="1224"/>
    <cellStyle name="Enter Units (1)" xfId="1225"/>
    <cellStyle name="Enter Units (2)" xfId="1226"/>
    <cellStyle name="Entered" xfId="1227"/>
    <cellStyle name="En-tete1" xfId="1228"/>
    <cellStyle name="En-tete1 2" xfId="1991"/>
    <cellStyle name="En-tete1 2 2" xfId="2381"/>
    <cellStyle name="En-tete2" xfId="1229"/>
    <cellStyle name="En-tete2 2" xfId="1992"/>
    <cellStyle name="En-tete2 2 2" xfId="2382"/>
    <cellStyle name="Euro" xfId="1230"/>
    <cellStyle name="Explanatory Text" xfId="36" builtinId="53" customBuiltin="1"/>
    <cellStyle name="Explanatory Text 2" xfId="1231"/>
    <cellStyle name="Explanatory Text 3" xfId="2289"/>
    <cellStyle name="Explanatory Text 4" xfId="137"/>
    <cellStyle name="f" xfId="1232"/>
    <cellStyle name="F2" xfId="1233"/>
    <cellStyle name="F3" xfId="1234"/>
    <cellStyle name="F4" xfId="1235"/>
    <cellStyle name="F5" xfId="1236"/>
    <cellStyle name="F6" xfId="1237"/>
    <cellStyle name="F7" xfId="1238"/>
    <cellStyle name="F8" xfId="1239"/>
    <cellStyle name="Fijo" xfId="1240"/>
    <cellStyle name="Financier" xfId="1241"/>
    <cellStyle name="Financiero" xfId="1242"/>
    <cellStyle name="Fixe" xfId="1243"/>
    <cellStyle name="Fixed" xfId="37"/>
    <cellStyle name="Fixed 2" xfId="1244"/>
    <cellStyle name="Fixed 3" xfId="1993"/>
    <cellStyle name="Fixed 4" xfId="138"/>
    <cellStyle name="Font Britannic16" xfId="1245"/>
    <cellStyle name="Font Britannic18" xfId="1246"/>
    <cellStyle name="Font CenturyCond 18" xfId="1247"/>
    <cellStyle name="Font Cond20" xfId="1248"/>
    <cellStyle name="Font LucidaSans16" xfId="1249"/>
    <cellStyle name="Font NewCenturyCond18" xfId="1250"/>
    <cellStyle name="Font Ottawa14" xfId="1251"/>
    <cellStyle name="Font Ottawa14 2" xfId="1994"/>
    <cellStyle name="Font Ottawa14 2 2" xfId="2383"/>
    <cellStyle name="Font Ottawa16" xfId="1252"/>
    <cellStyle name="Formulas" xfId="1253"/>
    <cellStyle name="Formulas 2" xfId="1995"/>
    <cellStyle name="Formulas 2 2" xfId="2921"/>
    <cellStyle name="Ghi chú" xfId="1254"/>
    <cellStyle name="Ghi chú 2" xfId="1996"/>
    <cellStyle name="Ghi chú 2 2" xfId="2385"/>
    <cellStyle name="Ghi chú 2 2 2" xfId="3114"/>
    <cellStyle name="Ghi chú 2 3" xfId="2922"/>
    <cellStyle name="Ghi chú 2 3 2" xfId="3293"/>
    <cellStyle name="Ghi chú 2 4" xfId="3054"/>
    <cellStyle name="Ghi chú 3" xfId="2384"/>
    <cellStyle name="Ghi chú 3 2" xfId="3113"/>
    <cellStyle name="Ghi chú 4" xfId="2923"/>
    <cellStyle name="Ghi chú 4 2" xfId="3294"/>
    <cellStyle name="Ghi chú 5" xfId="2996"/>
    <cellStyle name="Good" xfId="38" builtinId="26" customBuiltin="1"/>
    <cellStyle name="Good 2" xfId="1256"/>
    <cellStyle name="Good 3" xfId="2290"/>
    <cellStyle name="Good 4" xfId="139"/>
    <cellStyle name="Grey" xfId="1257"/>
    <cellStyle name="Group" xfId="1258"/>
    <cellStyle name="gia" xfId="1255"/>
    <cellStyle name="H" xfId="1259"/>
    <cellStyle name="ha" xfId="1260"/>
    <cellStyle name="hai" xfId="2291"/>
    <cellStyle name="Head 1" xfId="1261"/>
    <cellStyle name="HEADER" xfId="1262"/>
    <cellStyle name="Header1" xfId="39"/>
    <cellStyle name="Header2" xfId="40"/>
    <cellStyle name="Header2 2" xfId="1997"/>
    <cellStyle name="Header2 2 2" xfId="2387"/>
    <cellStyle name="Header2 3" xfId="2386"/>
    <cellStyle name="Header2 4" xfId="1263"/>
    <cellStyle name="Heading 1" xfId="41" builtinId="16" customBuiltin="1"/>
    <cellStyle name="Heading 1 2" xfId="1264"/>
    <cellStyle name="Heading 1 3" xfId="1265"/>
    <cellStyle name="Heading 1 4" xfId="2292"/>
    <cellStyle name="Heading 2" xfId="42" builtinId="17" customBuiltin="1"/>
    <cellStyle name="Heading 2 2" xfId="1266"/>
    <cellStyle name="Heading 2 3" xfId="1267"/>
    <cellStyle name="Heading 2 4" xfId="2293"/>
    <cellStyle name="Heading 3" xfId="43" builtinId="18" customBuiltin="1"/>
    <cellStyle name="Heading 3 2" xfId="1268"/>
    <cellStyle name="Heading 3 3" xfId="2294"/>
    <cellStyle name="Heading 3 4" xfId="140"/>
    <cellStyle name="Heading 4" xfId="44" builtinId="19" customBuiltin="1"/>
    <cellStyle name="Heading 4 2" xfId="1269"/>
    <cellStyle name="Heading 4 3" xfId="2295"/>
    <cellStyle name="Heading 4 4" xfId="141"/>
    <cellStyle name="Heading1" xfId="1270"/>
    <cellStyle name="Heading2" xfId="1271"/>
    <cellStyle name="HEADINGS" xfId="1272"/>
    <cellStyle name="HEADINGSTOP" xfId="1273"/>
    <cellStyle name="headoption" xfId="1274"/>
    <cellStyle name="headoption 2" xfId="1998"/>
    <cellStyle name="headoption 2 2" xfId="2389"/>
    <cellStyle name="headoption 2 3" xfId="2924"/>
    <cellStyle name="headoption 2 3 2" xfId="3295"/>
    <cellStyle name="headoption 2 4" xfId="2925"/>
    <cellStyle name="headoption 2 4 2" xfId="3296"/>
    <cellStyle name="headoption 3" xfId="2388"/>
    <cellStyle name="headoption 4" xfId="2926"/>
    <cellStyle name="headoption 4 2" xfId="3297"/>
    <cellStyle name="headoption 5" xfId="2927"/>
    <cellStyle name="headoption 5 2" xfId="3298"/>
    <cellStyle name="hoa" xfId="1275"/>
    <cellStyle name="Hoa-Scholl" xfId="1276"/>
    <cellStyle name="Hoa-Scholl 2" xfId="1999"/>
    <cellStyle name="Hoa-Scholl 2 2" xfId="2391"/>
    <cellStyle name="Hoa-Scholl 2 3" xfId="2928"/>
    <cellStyle name="Hoa-Scholl 2 3 2" xfId="3299"/>
    <cellStyle name="Hoa-Scholl 2 4" xfId="2929"/>
    <cellStyle name="Hoa-Scholl 2 4 2" xfId="3300"/>
    <cellStyle name="Hoa-Scholl 3" xfId="2390"/>
    <cellStyle name="Hoa-Scholl 4" xfId="2930"/>
    <cellStyle name="Hoa-Scholl 4 2" xfId="3301"/>
    <cellStyle name="Hoa-Scholl 5" xfId="2931"/>
    <cellStyle name="Hoa-Scholl 5 2" xfId="3302"/>
    <cellStyle name="HUY" xfId="1277"/>
    <cellStyle name="i phÝ kh¸c_B¶ng 2" xfId="1278"/>
    <cellStyle name="I.3" xfId="1279"/>
    <cellStyle name="i·0" xfId="1280"/>
    <cellStyle name="ï-¾È»ê_BiÓu TB" xfId="1281"/>
    <cellStyle name="Input" xfId="45" builtinId="20" customBuiltin="1"/>
    <cellStyle name="Input [yellow]" xfId="1282"/>
    <cellStyle name="Input [yellow] 2" xfId="2000"/>
    <cellStyle name="Input [yellow] 2 2" xfId="2393"/>
    <cellStyle name="Input [yellow] 2 3" xfId="2932"/>
    <cellStyle name="Input [yellow] 2 3 2" xfId="3303"/>
    <cellStyle name="Input [yellow] 2 4" xfId="2933"/>
    <cellStyle name="Input [yellow] 2 4 2" xfId="3304"/>
    <cellStyle name="Input [yellow] 3" xfId="2392"/>
    <cellStyle name="Input [yellow] 4" xfId="2934"/>
    <cellStyle name="Input [yellow] 4 2" xfId="3305"/>
    <cellStyle name="Input [yellow] 5" xfId="2935"/>
    <cellStyle name="Input [yellow] 5 2" xfId="3306"/>
    <cellStyle name="Input 2" xfId="1283"/>
    <cellStyle name="Input 2 2" xfId="2001"/>
    <cellStyle name="Input 2 2 2" xfId="2395"/>
    <cellStyle name="Input 2 2 2 2" xfId="3116"/>
    <cellStyle name="Input 2 2 3" xfId="2936"/>
    <cellStyle name="Input 2 2 3 2" xfId="3307"/>
    <cellStyle name="Input 2 2 4" xfId="3055"/>
    <cellStyle name="Input 2 3" xfId="2394"/>
    <cellStyle name="Input 2 3 2" xfId="3115"/>
    <cellStyle name="Input 2 4" xfId="2937"/>
    <cellStyle name="Input 2 4 2" xfId="3308"/>
    <cellStyle name="Input 2 5" xfId="2997"/>
    <cellStyle name="Input 3" xfId="2296"/>
    <cellStyle name="Input 3 2" xfId="2396"/>
    <cellStyle name="Input 3 2 2" xfId="3117"/>
    <cellStyle name="Input 3 3" xfId="2938"/>
    <cellStyle name="Input 3 3 2" xfId="3309"/>
    <cellStyle name="Input 3 4" xfId="3101"/>
    <cellStyle name="Input 4" xfId="2297"/>
    <cellStyle name="Input 4 2" xfId="2397"/>
    <cellStyle name="Input 4 2 2" xfId="3118"/>
    <cellStyle name="Input 4 3" xfId="2939"/>
    <cellStyle name="Input 4 3 2" xfId="3310"/>
    <cellStyle name="Input 4 4" xfId="3102"/>
    <cellStyle name="Input 5" xfId="2298"/>
    <cellStyle name="Input 5 2" xfId="2398"/>
    <cellStyle name="Input 5 2 2" xfId="3119"/>
    <cellStyle name="Input 5 3" xfId="2940"/>
    <cellStyle name="Input 5 3 2" xfId="3311"/>
    <cellStyle name="Input 5 4" xfId="3103"/>
    <cellStyle name="Input 6" xfId="142"/>
    <cellStyle name="Input 7" xfId="2982"/>
    <cellStyle name="k" xfId="1284"/>
    <cellStyle name="k 2" xfId="2002"/>
    <cellStyle name="k 2 2" xfId="2400"/>
    <cellStyle name="k 3" xfId="2399"/>
    <cellStyle name="k_TONG HOP KINH PHI" xfId="1285"/>
    <cellStyle name="k_ÿÿÿÿÿ" xfId="1286"/>
    <cellStyle name="k_ÿÿÿÿÿ_1" xfId="1287"/>
    <cellStyle name="k_ÿÿÿÿÿ_2" xfId="1288"/>
    <cellStyle name="Kiểm tra Ô" xfId="1293"/>
    <cellStyle name="KL" xfId="1294"/>
    <cellStyle name="kh¸c_Bang Chi tieu" xfId="1289"/>
    <cellStyle name="khanh" xfId="1290"/>
    <cellStyle name="khoa2" xfId="1291"/>
    <cellStyle name="khoa2 2" xfId="2003"/>
    <cellStyle name="khoa2 2 2" xfId="2402"/>
    <cellStyle name="khoa2 3" xfId="2401"/>
    <cellStyle name="khung" xfId="1292"/>
    <cellStyle name="khung 2" xfId="2004"/>
    <cellStyle name="khung 2 2" xfId="2404"/>
    <cellStyle name="khung 2 2 2" xfId="3121"/>
    <cellStyle name="khung 2 3" xfId="3056"/>
    <cellStyle name="khung 3" xfId="2403"/>
    <cellStyle name="khung 3 2" xfId="3120"/>
    <cellStyle name="khung 4" xfId="2998"/>
    <cellStyle name="LAS - XD 354" xfId="1295"/>
    <cellStyle name="LAS - XD 354 2" xfId="2005"/>
    <cellStyle name="Ledger 17 x 11 in" xfId="1296"/>
    <cellStyle name="Ledger 17 x 11 in 2" xfId="2299"/>
    <cellStyle name="Ledger 17 x 11 in 3" xfId="2300"/>
    <cellStyle name="Ledger 17 x 11 in_bieu 1" xfId="2301"/>
    <cellStyle name="left" xfId="1297"/>
    <cellStyle name="Line" xfId="1298"/>
    <cellStyle name="Link Currency (0)" xfId="1299"/>
    <cellStyle name="Link Currency (2)" xfId="1300"/>
    <cellStyle name="Link Units (0)" xfId="1301"/>
    <cellStyle name="Link Units (1)" xfId="1302"/>
    <cellStyle name="Link Units (2)" xfId="1303"/>
    <cellStyle name="Linked Cell" xfId="46" builtinId="24" customBuiltin="1"/>
    <cellStyle name="Linked Cell 2" xfId="1304"/>
    <cellStyle name="Linked Cell 3" xfId="2302"/>
    <cellStyle name="Linked Cell 4" xfId="143"/>
    <cellStyle name="MAU" xfId="1305"/>
    <cellStyle name="Migliaia (0)_CALPREZZ" xfId="1306"/>
    <cellStyle name="Migliaia_ PESO ELETTR." xfId="1307"/>
    <cellStyle name="Millares [0]_10 AVERIAS MASIVAS + ANT" xfId="1308"/>
    <cellStyle name="Millares_Well Timing" xfId="1309"/>
    <cellStyle name="Milliers [0]_      " xfId="1310"/>
    <cellStyle name="Milliers_      " xfId="1311"/>
    <cellStyle name="Model" xfId="1312"/>
    <cellStyle name="moi" xfId="1313"/>
    <cellStyle name="Moneda [0]_Well Timing" xfId="1314"/>
    <cellStyle name="Moneda_Well Timing" xfId="1315"/>
    <cellStyle name="Monetaire" xfId="1316"/>
    <cellStyle name="Monétaire [0]_      " xfId="1317"/>
    <cellStyle name="Monetaire 2" xfId="2006"/>
    <cellStyle name="Monetaire 2 2" xfId="2405"/>
    <cellStyle name="Monetaire 3" xfId="2007"/>
    <cellStyle name="Monetaire 3 2" xfId="2406"/>
    <cellStyle name="Monétaire_      " xfId="1318"/>
    <cellStyle name="n" xfId="47"/>
    <cellStyle name="n_17 bieu (hung cap nhap)" xfId="1319"/>
    <cellStyle name="n_Bao cao doan cong tac cua Bo thang 4-2010" xfId="1320"/>
    <cellStyle name="n_goi 4 - qt" xfId="1321"/>
    <cellStyle name="n_VBPL kiểm toán Đầu tư XDCB 2010" xfId="1322"/>
    <cellStyle name="Neutral" xfId="48" builtinId="28" customBuiltin="1"/>
    <cellStyle name="Neutral 2" xfId="1323"/>
    <cellStyle name="Neutral 3" xfId="2303"/>
    <cellStyle name="Neutral 4" xfId="144"/>
    <cellStyle name="New" xfId="1324"/>
    <cellStyle name="New 2" xfId="2008"/>
    <cellStyle name="New 2 2" xfId="2941"/>
    <cellStyle name="New 2 2 2" xfId="3312"/>
    <cellStyle name="New 2 3" xfId="2942"/>
    <cellStyle name="New 2 3 2" xfId="3313"/>
    <cellStyle name="New 3" xfId="2943"/>
    <cellStyle name="New 3 2" xfId="3314"/>
    <cellStyle name="New 4" xfId="2944"/>
    <cellStyle name="New 4 2" xfId="3315"/>
    <cellStyle name="New Times Roman" xfId="1325"/>
    <cellStyle name="no dec" xfId="1333"/>
    <cellStyle name="ÑONVÒ" xfId="1334"/>
    <cellStyle name="ÑONVÒ 2" xfId="2009"/>
    <cellStyle name="ÑONVÒ 2 2" xfId="2945"/>
    <cellStyle name="ÑONVÒ 2 2 2" xfId="3316"/>
    <cellStyle name="ÑONVÒ 2 3" xfId="2946"/>
    <cellStyle name="ÑONVÒ 2 3 2" xfId="3317"/>
    <cellStyle name="ÑONVÒ 3" xfId="2947"/>
    <cellStyle name="ÑONVÒ 3 2" xfId="3318"/>
    <cellStyle name="ÑONVÒ 4" xfId="2948"/>
    <cellStyle name="ÑONVÒ 4 2" xfId="3319"/>
    <cellStyle name="Normal" xfId="0" builtinId="0"/>
    <cellStyle name="Normal - ??1" xfId="1335"/>
    <cellStyle name="Normal - Style1" xfId="49"/>
    <cellStyle name="Normal - Style1 2" xfId="1337"/>
    <cellStyle name="Normal - Style1 2 2" xfId="1338"/>
    <cellStyle name="Normal - Style1 2 3" xfId="1339"/>
    <cellStyle name="Normal - Style1 2 4" xfId="1340"/>
    <cellStyle name="Normal - Style1 2_Khoi cong moi 1" xfId="1341"/>
    <cellStyle name="Normal - Style1 3" xfId="1342"/>
    <cellStyle name="Normal - Style1 3 2" xfId="2010"/>
    <cellStyle name="Normal - Style1 3 2 2" xfId="2407"/>
    <cellStyle name="Normal - Style1 4" xfId="1343"/>
    <cellStyle name="Normal - Style1 4 2" xfId="2011"/>
    <cellStyle name="Normal - Style1 4 2 2" xfId="2408"/>
    <cellStyle name="Normal - Style1 5" xfId="2012"/>
    <cellStyle name="Normal - Style1 5 2" xfId="2409"/>
    <cellStyle name="Normal - Style1 6" xfId="2013"/>
    <cellStyle name="Normal - Style1 6 2" xfId="2410"/>
    <cellStyle name="Normal - Style1 7" xfId="1336"/>
    <cellStyle name="Normal - Style1 8" xfId="2999"/>
    <cellStyle name="Normal - Style1_Bao cao kiem toan kh 2010" xfId="1344"/>
    <cellStyle name="Normal - 유형1" xfId="1345"/>
    <cellStyle name="Normal 10" xfId="82"/>
    <cellStyle name="Normal 10 2" xfId="99"/>
    <cellStyle name="Normal 10 2 2" xfId="2014"/>
    <cellStyle name="Normal 10 3" xfId="181"/>
    <cellStyle name="Normal 11" xfId="94"/>
    <cellStyle name="Normal 11 2" xfId="1346"/>
    <cellStyle name="Normal 12" xfId="97"/>
    <cellStyle name="Normal 12 2" xfId="2304"/>
    <cellStyle name="Normal 12 2 2" xfId="2949"/>
    <cellStyle name="Normal 12 3" xfId="1347"/>
    <cellStyle name="Normal 13" xfId="95"/>
    <cellStyle name="Normal 13 2" xfId="2305"/>
    <cellStyle name="Normal 13 3" xfId="1348"/>
    <cellStyle name="Normal 14" xfId="96"/>
    <cellStyle name="Normal 14 2" xfId="2015"/>
    <cellStyle name="Normal 15" xfId="98"/>
    <cellStyle name="Normal 15 2" xfId="2016"/>
    <cellStyle name="Normal 15 3" xfId="1879"/>
    <cellStyle name="Normal 16" xfId="1883"/>
    <cellStyle name="Normal 16 2" xfId="2017"/>
    <cellStyle name="Normal 17" xfId="1884"/>
    <cellStyle name="Normal 17 2" xfId="2018"/>
    <cellStyle name="Normal 18" xfId="1885"/>
    <cellStyle name="Normal 18 2" xfId="2019"/>
    <cellStyle name="Normal 19" xfId="1889"/>
    <cellStyle name="Normal 19 2" xfId="2411"/>
    <cellStyle name="Normal 2" xfId="50"/>
    <cellStyle name="Normal 2 2" xfId="76"/>
    <cellStyle name="Normal 2 2 2" xfId="146"/>
    <cellStyle name="Normal 2 2 3" xfId="92"/>
    <cellStyle name="Normal 2 3" xfId="78"/>
    <cellStyle name="Normal 2 3 2" xfId="1897"/>
    <cellStyle name="Normal 2 3 3" xfId="2020"/>
    <cellStyle name="Normal 2 3 4" xfId="176"/>
    <cellStyle name="Normal 2 4" xfId="81"/>
    <cellStyle name="Normal 2 4 2" xfId="2950"/>
    <cellStyle name="Normal 2 4 3" xfId="2021"/>
    <cellStyle name="Normal 2 5" xfId="89"/>
    <cellStyle name="Normal 2 6" xfId="145"/>
    <cellStyle name="Normal 2_160507 Bieu mau NSDP ND sua ND73" xfId="2306"/>
    <cellStyle name="Normal 20" xfId="1890"/>
    <cellStyle name="Normal 20 2" xfId="2412"/>
    <cellStyle name="Normal 21" xfId="1891"/>
    <cellStyle name="Normal 21 2" xfId="2413"/>
    <cellStyle name="Normal 22" xfId="1895"/>
    <cellStyle name="Normal 22 2" xfId="2307"/>
    <cellStyle name="Normal 23" xfId="1900"/>
    <cellStyle name="Normal 23 2" xfId="2951"/>
    <cellStyle name="Normal 24" xfId="2022"/>
    <cellStyle name="Normal 24 2" xfId="2952"/>
    <cellStyle name="Normal 24 3" xfId="2953"/>
    <cellStyle name="Normal 24 4" xfId="2976"/>
    <cellStyle name="Normal 25" xfId="2023"/>
    <cellStyle name="Normal 25 2" xfId="2954"/>
    <cellStyle name="Normal 26" xfId="2308"/>
    <cellStyle name="Normal 27" xfId="2309"/>
    <cellStyle name="Normal 28" xfId="2310"/>
    <cellStyle name="Normal 29" xfId="2311"/>
    <cellStyle name="Normal 3" xfId="67"/>
    <cellStyle name="Normal 3 2" xfId="72"/>
    <cellStyle name="Normal 3 2 2" xfId="1349"/>
    <cellStyle name="Normal 3 3" xfId="91"/>
    <cellStyle name="Normal 3 4" xfId="147"/>
    <cellStyle name="Normal 3 5" xfId="170"/>
    <cellStyle name="Normal 3_17 bieu (hung cap nhap)" xfId="1350"/>
    <cellStyle name="Normal 30" xfId="2312"/>
    <cellStyle name="Normal 31" xfId="2313"/>
    <cellStyle name="Normal 32" xfId="2314"/>
    <cellStyle name="Normal 33" xfId="2239"/>
    <cellStyle name="Normal 33 2" xfId="2331"/>
    <cellStyle name="Normal 33 2 2" xfId="2414"/>
    <cellStyle name="Normal 33 3" xfId="2333"/>
    <cellStyle name="Normal 33 4" xfId="2826"/>
    <cellStyle name="Normal 34" xfId="2332"/>
    <cellStyle name="Normal 35" xfId="2955"/>
    <cellStyle name="Normal 36" xfId="2956"/>
    <cellStyle name="Normal 37" xfId="2977"/>
    <cellStyle name="Normal 38" xfId="2974"/>
    <cellStyle name="Normal 39" xfId="100"/>
    <cellStyle name="Normal 4" xfId="51"/>
    <cellStyle name="Normal 4 2" xfId="1351"/>
    <cellStyle name="Normal 4 3" xfId="148"/>
    <cellStyle name="Normal 4_160513 Bieu mau NSDP ND sua ND73" xfId="2315"/>
    <cellStyle name="Normal 40" xfId="1872"/>
    <cellStyle name="Normal 41" xfId="2972"/>
    <cellStyle name="Normal 5" xfId="69"/>
    <cellStyle name="Normal 5 2" xfId="1352"/>
    <cellStyle name="Normal 5 3" xfId="52"/>
    <cellStyle name="Normal 5_Book1" xfId="1353"/>
    <cellStyle name="Normal 6" xfId="70"/>
    <cellStyle name="Normal 6 2" xfId="1354"/>
    <cellStyle name="Normal 6 3" xfId="1355"/>
    <cellStyle name="Normal 6 3 2" xfId="2024"/>
    <cellStyle name="Normal 6 4" xfId="1882"/>
    <cellStyle name="Normal 6 4 2" xfId="2025"/>
    <cellStyle name="Normal 6 5" xfId="1887"/>
    <cellStyle name="Normal 6 5 2" xfId="2026"/>
    <cellStyle name="Normal 6 6" xfId="1893"/>
    <cellStyle name="Normal 6 6 2" xfId="2416"/>
    <cellStyle name="Normal 6 7" xfId="2027"/>
    <cellStyle name="Normal 6 7 2" xfId="2957"/>
    <cellStyle name="Normal 6 8" xfId="2415"/>
    <cellStyle name="Normal 6 9" xfId="173"/>
    <cellStyle name="Normal 6_Bieu mau KH 2011 (gui Vu DP)" xfId="1356"/>
    <cellStyle name="Normal 7" xfId="73"/>
    <cellStyle name="Normal 7 2" xfId="2028"/>
    <cellStyle name="Normal 7 2 2" xfId="2958"/>
    <cellStyle name="Normal 7 3" xfId="2417"/>
    <cellStyle name="Normal 7 4" xfId="174"/>
    <cellStyle name="Normal 8" xfId="79"/>
    <cellStyle name="Normal 8 2" xfId="2029"/>
    <cellStyle name="Normal 8 2 2" xfId="2959"/>
    <cellStyle name="Normal 8 3" xfId="2418"/>
    <cellStyle name="Normal 8 4" xfId="177"/>
    <cellStyle name="Normal 9" xfId="80"/>
    <cellStyle name="Normal 9 2" xfId="86"/>
    <cellStyle name="Normal 9 2 2" xfId="2420"/>
    <cellStyle name="Normal 9 3" xfId="149"/>
    <cellStyle name="Normal 9 4" xfId="2419"/>
    <cellStyle name="Normal 9_BieuHD2016-2020Tquang2(OK)" xfId="2316"/>
    <cellStyle name="Normal1" xfId="1357"/>
    <cellStyle name="Normal8" xfId="1358"/>
    <cellStyle name="NORMAL-ADB" xfId="1359"/>
    <cellStyle name="Normale_ PESO ELETTR." xfId="1360"/>
    <cellStyle name="Normalny_Cennik obowiazuje od 06-08-2001 r (1)" xfId="1361"/>
    <cellStyle name="Note" xfId="53" builtinId="10" customBuiltin="1"/>
    <cellStyle name="Note 2" xfId="1362"/>
    <cellStyle name="Note 2 2" xfId="2030"/>
    <cellStyle name="Note 2 2 2" xfId="2422"/>
    <cellStyle name="Note 2 2 2 2" xfId="3123"/>
    <cellStyle name="Note 2 2 3" xfId="3057"/>
    <cellStyle name="Note 2 3" xfId="2421"/>
    <cellStyle name="Note 2 3 2" xfId="3122"/>
    <cellStyle name="Note 2 4" xfId="3000"/>
    <cellStyle name="Note 3" xfId="2317"/>
    <cellStyle name="Note 3 2" xfId="2423"/>
    <cellStyle name="Note 3 2 2" xfId="3124"/>
    <cellStyle name="Note 3 3" xfId="3104"/>
    <cellStyle name="Note 4" xfId="150"/>
    <cellStyle name="Note 5" xfId="2983"/>
    <cellStyle name="NWM" xfId="1363"/>
    <cellStyle name="nga" xfId="1326"/>
    <cellStyle name="Nhấn1" xfId="1327"/>
    <cellStyle name="Nhấn2" xfId="1328"/>
    <cellStyle name="Nhấn3" xfId="1329"/>
    <cellStyle name="Nhấn4" xfId="1330"/>
    <cellStyle name="Nhấn5" xfId="1331"/>
    <cellStyle name="Nhấn6" xfId="1332"/>
    <cellStyle name="Ò_x000d_Normal_123569" xfId="1365"/>
    <cellStyle name="Œ…‹æØ‚è [0.00]_††††† " xfId="1366"/>
    <cellStyle name="Œ…‹æØ‚è_††††† " xfId="1367"/>
    <cellStyle name="oft Excel]_x000d__x000a_Comment=open=/f ‚ðw’è‚·‚é‚ÆAƒ†[ƒU[’è‹`ŠÖ”‚ðŠÖ”“\‚è•t‚¯‚Ìˆê——‚É“o˜^‚·‚é‚±‚Æ‚ª‚Å‚«‚Ü‚·B_x000d__x000a_Maximized" xfId="1368"/>
    <cellStyle name="oft Excel]_x000d__x000a_Comment=open=/f ‚ðŽw’è‚·‚é‚ÆAƒ†[ƒU[’è‹`ŠÖ”‚ðŠÖ”“\‚è•t‚¯‚Ìˆê——‚É“o˜^‚·‚é‚±‚Æ‚ª‚Å‚«‚Ü‚·B_x000d__x000a_Maximized" xfId="1369"/>
    <cellStyle name="oft Excel]_x000d__x000a_Comment=The open=/f lines load custom functions into the Paste Function list._x000d__x000a_Maximized=2_x000d__x000a_Basics=1_x000d__x000a_A" xfId="1370"/>
    <cellStyle name="oft Excel]_x000d__x000a_Comment=The open=/f lines load custom functions into the Paste Function list._x000d__x000a_Maximized=3_x000d__x000a_Basics=1_x000d__x000a_A" xfId="1371"/>
    <cellStyle name="omma [0]_Mktg Prog" xfId="1372"/>
    <cellStyle name="ormal_Sheet1_1" xfId="1373"/>
    <cellStyle name="Output" xfId="54" builtinId="21" customBuiltin="1"/>
    <cellStyle name="Output 2" xfId="1374"/>
    <cellStyle name="Output 2 2" xfId="2031"/>
    <cellStyle name="Output 2 2 2" xfId="2425"/>
    <cellStyle name="Output 2 2 2 2" xfId="3126"/>
    <cellStyle name="Output 2 2 3" xfId="3058"/>
    <cellStyle name="Output 2 3" xfId="2424"/>
    <cellStyle name="Output 2 3 2" xfId="3125"/>
    <cellStyle name="Output 2 4" xfId="3001"/>
    <cellStyle name="Output 3" xfId="2318"/>
    <cellStyle name="Output 3 2" xfId="2426"/>
    <cellStyle name="Output 3 2 2" xfId="3127"/>
    <cellStyle name="Output 3 3" xfId="3105"/>
    <cellStyle name="Output 4" xfId="151"/>
    <cellStyle name="Output 5" xfId="2984"/>
    <cellStyle name="Ô Được nối kết" xfId="1364"/>
    <cellStyle name="p" xfId="1375"/>
    <cellStyle name="paint" xfId="1376"/>
    <cellStyle name="Pattern" xfId="1377"/>
    <cellStyle name="per.style" xfId="1378"/>
    <cellStyle name="Percent [0]" xfId="1379"/>
    <cellStyle name="Percent [00]" xfId="1380"/>
    <cellStyle name="Percent [2]" xfId="1381"/>
    <cellStyle name="Percent 10" xfId="2319"/>
    <cellStyle name="Percent 2" xfId="77"/>
    <cellStyle name="Percent 2 2" xfId="90"/>
    <cellStyle name="Percent 2 2 2" xfId="2032"/>
    <cellStyle name="Percent 2 3" xfId="171"/>
    <cellStyle name="Percent 3" xfId="88"/>
    <cellStyle name="Percent 3 2" xfId="1382"/>
    <cellStyle name="Percent 4" xfId="2033"/>
    <cellStyle name="Percent 4 2" xfId="2960"/>
    <cellStyle name="Percent 5" xfId="2034"/>
    <cellStyle name="Percent 5 2" xfId="2961"/>
    <cellStyle name="Percent 6" xfId="2320"/>
    <cellStyle name="PERCENTAGE" xfId="1383"/>
    <cellStyle name="Pourcentage" xfId="1385"/>
    <cellStyle name="Pourcentage 2" xfId="2035"/>
    <cellStyle name="Pourcentage 2 2" xfId="2427"/>
    <cellStyle name="PrePop Currency (0)" xfId="1386"/>
    <cellStyle name="PrePop Currency (2)" xfId="1387"/>
    <cellStyle name="PrePop Units (0)" xfId="1388"/>
    <cellStyle name="PrePop Units (1)" xfId="1389"/>
    <cellStyle name="PrePop Units (2)" xfId="1390"/>
    <cellStyle name="pricing" xfId="1391"/>
    <cellStyle name="PSChar" xfId="1392"/>
    <cellStyle name="PSHeading" xfId="1393"/>
    <cellStyle name="PHONG" xfId="1384"/>
    <cellStyle name="regstoresfromspecstores" xfId="1394"/>
    <cellStyle name="RevList" xfId="1395"/>
    <cellStyle name="rlink_tiªn l­în_x001b_Hyperlink_TONG HOP KINH PHI" xfId="1396"/>
    <cellStyle name="rmal_ADAdot" xfId="1397"/>
    <cellStyle name="S—_x0008_" xfId="1398"/>
    <cellStyle name="s]_x000d__x000a_spooler=yes_x000d__x000a_load=_x000d__x000a_Beep=yes_x000d__x000a_NullPort=None_x000d__x000a_BorderWidth=3_x000d__x000a_CursorBlinkRate=1200_x000d__x000a_DoubleClickSpeed=452_x000d__x000a_Programs=co" xfId="1399"/>
    <cellStyle name="SAPBEXaggData" xfId="1400"/>
    <cellStyle name="SAPBEXaggData 2" xfId="2036"/>
    <cellStyle name="SAPBEXaggData 2 2" xfId="2429"/>
    <cellStyle name="SAPBEXaggData 2 2 2" xfId="3129"/>
    <cellStyle name="SAPBEXaggData 2 3" xfId="3059"/>
    <cellStyle name="SAPBEXaggData 3" xfId="2428"/>
    <cellStyle name="SAPBEXaggData 3 2" xfId="3128"/>
    <cellStyle name="SAPBEXaggData 4" xfId="3002"/>
    <cellStyle name="SAPBEXaggDataEmph" xfId="1401"/>
    <cellStyle name="SAPBEXaggDataEmph 2" xfId="2037"/>
    <cellStyle name="SAPBEXaggDataEmph 2 2" xfId="2431"/>
    <cellStyle name="SAPBEXaggDataEmph 2 2 2" xfId="3131"/>
    <cellStyle name="SAPBEXaggDataEmph 2 3" xfId="3060"/>
    <cellStyle name="SAPBEXaggDataEmph 3" xfId="2430"/>
    <cellStyle name="SAPBEXaggDataEmph 3 2" xfId="3130"/>
    <cellStyle name="SAPBEXaggDataEmph 4" xfId="3003"/>
    <cellStyle name="SAPBEXaggItem" xfId="1402"/>
    <cellStyle name="SAPBEXaggItem 2" xfId="2038"/>
    <cellStyle name="SAPBEXaggItem 2 2" xfId="2433"/>
    <cellStyle name="SAPBEXaggItem 2 2 2" xfId="3133"/>
    <cellStyle name="SAPBEXaggItem 2 3" xfId="3061"/>
    <cellStyle name="SAPBEXaggItem 3" xfId="2432"/>
    <cellStyle name="SAPBEXaggItem 3 2" xfId="3132"/>
    <cellStyle name="SAPBEXaggItem 4" xfId="3004"/>
    <cellStyle name="SAPBEXchaText" xfId="1403"/>
    <cellStyle name="SAPBEXexcBad7" xfId="1404"/>
    <cellStyle name="SAPBEXexcBad7 2" xfId="2039"/>
    <cellStyle name="SAPBEXexcBad7 2 2" xfId="2435"/>
    <cellStyle name="SAPBEXexcBad7 2 2 2" xfId="3135"/>
    <cellStyle name="SAPBEXexcBad7 2 3" xfId="3062"/>
    <cellStyle name="SAPBEXexcBad7 3" xfId="2434"/>
    <cellStyle name="SAPBEXexcBad7 3 2" xfId="3134"/>
    <cellStyle name="SAPBEXexcBad7 4" xfId="3005"/>
    <cellStyle name="SAPBEXexcBad8" xfId="1405"/>
    <cellStyle name="SAPBEXexcBad8 2" xfId="2040"/>
    <cellStyle name="SAPBEXexcBad8 2 2" xfId="2437"/>
    <cellStyle name="SAPBEXexcBad8 2 2 2" xfId="3137"/>
    <cellStyle name="SAPBEXexcBad8 2 3" xfId="3063"/>
    <cellStyle name="SAPBEXexcBad8 3" xfId="2436"/>
    <cellStyle name="SAPBEXexcBad8 3 2" xfId="3136"/>
    <cellStyle name="SAPBEXexcBad8 4" xfId="3006"/>
    <cellStyle name="SAPBEXexcBad9" xfId="1406"/>
    <cellStyle name="SAPBEXexcBad9 2" xfId="2041"/>
    <cellStyle name="SAPBEXexcBad9 2 2" xfId="2439"/>
    <cellStyle name="SAPBEXexcBad9 2 2 2" xfId="3139"/>
    <cellStyle name="SAPBEXexcBad9 2 3" xfId="3064"/>
    <cellStyle name="SAPBEXexcBad9 3" xfId="2438"/>
    <cellStyle name="SAPBEXexcBad9 3 2" xfId="3138"/>
    <cellStyle name="SAPBEXexcBad9 4" xfId="3007"/>
    <cellStyle name="SAPBEXexcCritical4" xfId="1407"/>
    <cellStyle name="SAPBEXexcCritical4 2" xfId="2042"/>
    <cellStyle name="SAPBEXexcCritical4 2 2" xfId="2441"/>
    <cellStyle name="SAPBEXexcCritical4 2 2 2" xfId="3141"/>
    <cellStyle name="SAPBEXexcCritical4 2 3" xfId="3065"/>
    <cellStyle name="SAPBEXexcCritical4 3" xfId="2440"/>
    <cellStyle name="SAPBEXexcCritical4 3 2" xfId="3140"/>
    <cellStyle name="SAPBEXexcCritical4 4" xfId="3008"/>
    <cellStyle name="SAPBEXexcCritical5" xfId="1408"/>
    <cellStyle name="SAPBEXexcCritical5 2" xfId="2043"/>
    <cellStyle name="SAPBEXexcCritical5 2 2" xfId="2443"/>
    <cellStyle name="SAPBEXexcCritical5 2 2 2" xfId="3143"/>
    <cellStyle name="SAPBEXexcCritical5 2 3" xfId="3066"/>
    <cellStyle name="SAPBEXexcCritical5 3" xfId="2442"/>
    <cellStyle name="SAPBEXexcCritical5 3 2" xfId="3142"/>
    <cellStyle name="SAPBEXexcCritical5 4" xfId="3009"/>
    <cellStyle name="SAPBEXexcCritical6" xfId="1409"/>
    <cellStyle name="SAPBEXexcCritical6 2" xfId="2044"/>
    <cellStyle name="SAPBEXexcCritical6 2 2" xfId="2445"/>
    <cellStyle name="SAPBEXexcCritical6 2 2 2" xfId="3145"/>
    <cellStyle name="SAPBEXexcCritical6 2 3" xfId="3067"/>
    <cellStyle name="SAPBEXexcCritical6 3" xfId="2444"/>
    <cellStyle name="SAPBEXexcCritical6 3 2" xfId="3144"/>
    <cellStyle name="SAPBEXexcCritical6 4" xfId="3010"/>
    <cellStyle name="SAPBEXexcGood1" xfId="1410"/>
    <cellStyle name="SAPBEXexcGood1 2" xfId="2045"/>
    <cellStyle name="SAPBEXexcGood1 2 2" xfId="2447"/>
    <cellStyle name="SAPBEXexcGood1 2 2 2" xfId="3147"/>
    <cellStyle name="SAPBEXexcGood1 2 3" xfId="3068"/>
    <cellStyle name="SAPBEXexcGood1 3" xfId="2446"/>
    <cellStyle name="SAPBEXexcGood1 3 2" xfId="3146"/>
    <cellStyle name="SAPBEXexcGood1 4" xfId="3011"/>
    <cellStyle name="SAPBEXexcGood2" xfId="1411"/>
    <cellStyle name="SAPBEXexcGood2 2" xfId="2046"/>
    <cellStyle name="SAPBEXexcGood2 2 2" xfId="2449"/>
    <cellStyle name="SAPBEXexcGood2 2 2 2" xfId="3149"/>
    <cellStyle name="SAPBEXexcGood2 2 3" xfId="3069"/>
    <cellStyle name="SAPBEXexcGood2 3" xfId="2448"/>
    <cellStyle name="SAPBEXexcGood2 3 2" xfId="3148"/>
    <cellStyle name="SAPBEXexcGood2 4" xfId="3012"/>
    <cellStyle name="SAPBEXexcGood3" xfId="1412"/>
    <cellStyle name="SAPBEXexcGood3 2" xfId="2047"/>
    <cellStyle name="SAPBEXexcGood3 2 2" xfId="2451"/>
    <cellStyle name="SAPBEXexcGood3 2 2 2" xfId="3151"/>
    <cellStyle name="SAPBEXexcGood3 2 3" xfId="3070"/>
    <cellStyle name="SAPBEXexcGood3 3" xfId="2450"/>
    <cellStyle name="SAPBEXexcGood3 3 2" xfId="3150"/>
    <cellStyle name="SAPBEXexcGood3 4" xfId="3013"/>
    <cellStyle name="SAPBEXfilterDrill" xfId="1413"/>
    <cellStyle name="SAPBEXfilterItem" xfId="1414"/>
    <cellStyle name="SAPBEXfilterText" xfId="1415"/>
    <cellStyle name="SAPBEXformats" xfId="1416"/>
    <cellStyle name="SAPBEXformats 2" xfId="2048"/>
    <cellStyle name="SAPBEXformats 2 2" xfId="2453"/>
    <cellStyle name="SAPBEXformats 2 2 2" xfId="3153"/>
    <cellStyle name="SAPBEXformats 2 3" xfId="3071"/>
    <cellStyle name="SAPBEXformats 3" xfId="2452"/>
    <cellStyle name="SAPBEXformats 3 2" xfId="3152"/>
    <cellStyle name="SAPBEXformats 4" xfId="3014"/>
    <cellStyle name="SAPBEXheaderItem" xfId="1417"/>
    <cellStyle name="SAPBEXheaderText" xfId="1418"/>
    <cellStyle name="SAPBEXresData" xfId="1419"/>
    <cellStyle name="SAPBEXresData 2" xfId="2049"/>
    <cellStyle name="SAPBEXresData 2 2" xfId="2455"/>
    <cellStyle name="SAPBEXresData 2 2 2" xfId="3155"/>
    <cellStyle name="SAPBEXresData 2 3" xfId="3072"/>
    <cellStyle name="SAPBEXresData 3" xfId="2454"/>
    <cellStyle name="SAPBEXresData 3 2" xfId="3154"/>
    <cellStyle name="SAPBEXresData 4" xfId="3015"/>
    <cellStyle name="SAPBEXresDataEmph" xfId="1420"/>
    <cellStyle name="SAPBEXresDataEmph 2" xfId="2050"/>
    <cellStyle name="SAPBEXresDataEmph 2 2" xfId="2457"/>
    <cellStyle name="SAPBEXresDataEmph 2 2 2" xfId="3157"/>
    <cellStyle name="SAPBEXresDataEmph 2 3" xfId="3073"/>
    <cellStyle name="SAPBEXresDataEmph 3" xfId="2456"/>
    <cellStyle name="SAPBEXresDataEmph 3 2" xfId="3156"/>
    <cellStyle name="SAPBEXresDataEmph 4" xfId="3016"/>
    <cellStyle name="SAPBEXresItem" xfId="1421"/>
    <cellStyle name="SAPBEXresItem 2" xfId="2051"/>
    <cellStyle name="SAPBEXresItem 2 2" xfId="2459"/>
    <cellStyle name="SAPBEXresItem 2 2 2" xfId="3159"/>
    <cellStyle name="SAPBEXresItem 2 3" xfId="3074"/>
    <cellStyle name="SAPBEXresItem 3" xfId="2458"/>
    <cellStyle name="SAPBEXresItem 3 2" xfId="3158"/>
    <cellStyle name="SAPBEXresItem 4" xfId="3017"/>
    <cellStyle name="SAPBEXstdData" xfId="1422"/>
    <cellStyle name="SAPBEXstdData 2" xfId="2052"/>
    <cellStyle name="SAPBEXstdData 2 2" xfId="2461"/>
    <cellStyle name="SAPBEXstdData 2 2 2" xfId="3161"/>
    <cellStyle name="SAPBEXstdData 2 3" xfId="3075"/>
    <cellStyle name="SAPBEXstdData 3" xfId="2460"/>
    <cellStyle name="SAPBEXstdData 3 2" xfId="3160"/>
    <cellStyle name="SAPBEXstdData 4" xfId="3018"/>
    <cellStyle name="SAPBEXstdDataEmph" xfId="1423"/>
    <cellStyle name="SAPBEXstdDataEmph 2" xfId="2053"/>
    <cellStyle name="SAPBEXstdDataEmph 2 2" xfId="2463"/>
    <cellStyle name="SAPBEXstdDataEmph 2 2 2" xfId="3163"/>
    <cellStyle name="SAPBEXstdDataEmph 2 3" xfId="3076"/>
    <cellStyle name="SAPBEXstdDataEmph 3" xfId="2462"/>
    <cellStyle name="SAPBEXstdDataEmph 3 2" xfId="3162"/>
    <cellStyle name="SAPBEXstdDataEmph 4" xfId="3019"/>
    <cellStyle name="SAPBEXstdItem" xfId="1424"/>
    <cellStyle name="SAPBEXstdItem 2" xfId="2054"/>
    <cellStyle name="SAPBEXstdItem 2 2" xfId="2465"/>
    <cellStyle name="SAPBEXstdItem 2 2 2" xfId="3165"/>
    <cellStyle name="SAPBEXstdItem 2 3" xfId="3077"/>
    <cellStyle name="SAPBEXstdItem 3" xfId="2464"/>
    <cellStyle name="SAPBEXstdItem 3 2" xfId="3164"/>
    <cellStyle name="SAPBEXstdItem 4" xfId="3020"/>
    <cellStyle name="SAPBEXtitle" xfId="1425"/>
    <cellStyle name="SAPBEXtitle 2" xfId="2055"/>
    <cellStyle name="SAPBEXtitle 2 2" xfId="2467"/>
    <cellStyle name="SAPBEXtitle 2 2 2" xfId="3167"/>
    <cellStyle name="SAPBEXtitle 2 3" xfId="3078"/>
    <cellStyle name="SAPBEXtitle 3" xfId="2466"/>
    <cellStyle name="SAPBEXtitle 3 2" xfId="3166"/>
    <cellStyle name="SAPBEXtitle 4" xfId="3021"/>
    <cellStyle name="SAPBEXundefined" xfId="1426"/>
    <cellStyle name="SAPBEXundefined 2" xfId="2056"/>
    <cellStyle name="SAPBEXundefined 2 2" xfId="2469"/>
    <cellStyle name="SAPBEXundefined 2 2 2" xfId="3169"/>
    <cellStyle name="SAPBEXundefined 2 3" xfId="3079"/>
    <cellStyle name="SAPBEXundefined 3" xfId="2468"/>
    <cellStyle name="SAPBEXundefined 3 2" xfId="3168"/>
    <cellStyle name="SAPBEXundefined 4" xfId="3022"/>
    <cellStyle name="serJet 1200 Series PCL 6" xfId="1427"/>
    <cellStyle name="SHADEDSTORES" xfId="1428"/>
    <cellStyle name="SHADEDSTORES 2" xfId="2057"/>
    <cellStyle name="SHADEDSTORES 2 2" xfId="2471"/>
    <cellStyle name="SHADEDSTORES 3" xfId="2470"/>
    <cellStyle name="so" xfId="1429"/>
    <cellStyle name="SO%" xfId="1430"/>
    <cellStyle name="so_Book1" xfId="1431"/>
    <cellStyle name="songuyen" xfId="1432"/>
    <cellStyle name="specstores" xfId="1433"/>
    <cellStyle name="Standard" xfId="2321"/>
    <cellStyle name="Standard 2" xfId="2962"/>
    <cellStyle name="Standard_AAbgleich" xfId="2963"/>
    <cellStyle name="STT" xfId="1434"/>
    <cellStyle name="STTDG" xfId="1435"/>
    <cellStyle name="style" xfId="2322"/>
    <cellStyle name="Style 1" xfId="1436"/>
    <cellStyle name="Style 10" xfId="1437"/>
    <cellStyle name="Style 100" xfId="1438"/>
    <cellStyle name="Style 101" xfId="1439"/>
    <cellStyle name="Style 102" xfId="1440"/>
    <cellStyle name="Style 103" xfId="1441"/>
    <cellStyle name="Style 104" xfId="1442"/>
    <cellStyle name="Style 105" xfId="1443"/>
    <cellStyle name="Style 106" xfId="1444"/>
    <cellStyle name="Style 107" xfId="1445"/>
    <cellStyle name="Style 108" xfId="1446"/>
    <cellStyle name="Style 109" xfId="1447"/>
    <cellStyle name="Style 11" xfId="1448"/>
    <cellStyle name="Style 110" xfId="1449"/>
    <cellStyle name="Style 111" xfId="1450"/>
    <cellStyle name="Style 112" xfId="1451"/>
    <cellStyle name="Style 113" xfId="1452"/>
    <cellStyle name="Style 114" xfId="1453"/>
    <cellStyle name="Style 115" xfId="1454"/>
    <cellStyle name="Style 116" xfId="1455"/>
    <cellStyle name="Style 117" xfId="1456"/>
    <cellStyle name="Style 118" xfId="1457"/>
    <cellStyle name="Style 119" xfId="1458"/>
    <cellStyle name="Style 12" xfId="1459"/>
    <cellStyle name="Style 120" xfId="1460"/>
    <cellStyle name="Style 121" xfId="1461"/>
    <cellStyle name="Style 122" xfId="1462"/>
    <cellStyle name="Style 123" xfId="1463"/>
    <cellStyle name="Style 124" xfId="1464"/>
    <cellStyle name="Style 125" xfId="1465"/>
    <cellStyle name="Style 126" xfId="1466"/>
    <cellStyle name="Style 127" xfId="1467"/>
    <cellStyle name="Style 128" xfId="1468"/>
    <cellStyle name="Style 129" xfId="1469"/>
    <cellStyle name="Style 13" xfId="1470"/>
    <cellStyle name="Style 130" xfId="1471"/>
    <cellStyle name="Style 131" xfId="1472"/>
    <cellStyle name="Style 132" xfId="1473"/>
    <cellStyle name="Style 133" xfId="1474"/>
    <cellStyle name="Style 134" xfId="1475"/>
    <cellStyle name="Style 135" xfId="1476"/>
    <cellStyle name="Style 135 2" xfId="2058"/>
    <cellStyle name="Style 135 2 2" xfId="2472"/>
    <cellStyle name="Style 136" xfId="1477"/>
    <cellStyle name="Style 137" xfId="1478"/>
    <cellStyle name="Style 138" xfId="1479"/>
    <cellStyle name="Style 139" xfId="1480"/>
    <cellStyle name="Style 14" xfId="1481"/>
    <cellStyle name="Style 140" xfId="1482"/>
    <cellStyle name="Style 140 2" xfId="2059"/>
    <cellStyle name="Style 140 2 2" xfId="2473"/>
    <cellStyle name="Style 141" xfId="1483"/>
    <cellStyle name="Style 142" xfId="1484"/>
    <cellStyle name="Style 143" xfId="1485"/>
    <cellStyle name="Style 144" xfId="1486"/>
    <cellStyle name="Style 145" xfId="1487"/>
    <cellStyle name="Style 146" xfId="1488"/>
    <cellStyle name="Style 147" xfId="1489"/>
    <cellStyle name="Style 148" xfId="1490"/>
    <cellStyle name="Style 149" xfId="1491"/>
    <cellStyle name="Style 15" xfId="1492"/>
    <cellStyle name="Style 150" xfId="1493"/>
    <cellStyle name="Style 151" xfId="1494"/>
    <cellStyle name="Style 152" xfId="1495"/>
    <cellStyle name="Style 153" xfId="1496"/>
    <cellStyle name="Style 154" xfId="1497"/>
    <cellStyle name="Style 155" xfId="1498"/>
    <cellStyle name="Style 156" xfId="1499"/>
    <cellStyle name="Style 157" xfId="1500"/>
    <cellStyle name="Style 158" xfId="1501"/>
    <cellStyle name="Style 159" xfId="1502"/>
    <cellStyle name="Style 16" xfId="1503"/>
    <cellStyle name="Style 160" xfId="1504"/>
    <cellStyle name="Style 161" xfId="1505"/>
    <cellStyle name="Style 162" xfId="1506"/>
    <cellStyle name="Style 163" xfId="1507"/>
    <cellStyle name="Style 17" xfId="1508"/>
    <cellStyle name="Style 18" xfId="1509"/>
    <cellStyle name="Style 19" xfId="1510"/>
    <cellStyle name="Style 2" xfId="1511"/>
    <cellStyle name="Style 20" xfId="1512"/>
    <cellStyle name="Style 21" xfId="1513"/>
    <cellStyle name="Style 22" xfId="1514"/>
    <cellStyle name="Style 23" xfId="1515"/>
    <cellStyle name="Style 24" xfId="1516"/>
    <cellStyle name="Style 25" xfId="1517"/>
    <cellStyle name="Style 26" xfId="1518"/>
    <cellStyle name="Style 27" xfId="1519"/>
    <cellStyle name="Style 28" xfId="1520"/>
    <cellStyle name="Style 29" xfId="1521"/>
    <cellStyle name="Style 3" xfId="1522"/>
    <cellStyle name="Style 30" xfId="1523"/>
    <cellStyle name="Style 31" xfId="1524"/>
    <cellStyle name="Style 32" xfId="1525"/>
    <cellStyle name="Style 33" xfId="1526"/>
    <cellStyle name="Style 34" xfId="1527"/>
    <cellStyle name="Style 35" xfId="1528"/>
    <cellStyle name="Style 36" xfId="1529"/>
    <cellStyle name="Style 37" xfId="1530"/>
    <cellStyle name="Style 38" xfId="1531"/>
    <cellStyle name="Style 39" xfId="1532"/>
    <cellStyle name="Style 4" xfId="1533"/>
    <cellStyle name="Style 40" xfId="1534"/>
    <cellStyle name="Style 41" xfId="1535"/>
    <cellStyle name="Style 42" xfId="1536"/>
    <cellStyle name="Style 43" xfId="1537"/>
    <cellStyle name="Style 44" xfId="1538"/>
    <cellStyle name="Style 45" xfId="1539"/>
    <cellStyle name="Style 46" xfId="1540"/>
    <cellStyle name="Style 47" xfId="1541"/>
    <cellStyle name="Style 48" xfId="1542"/>
    <cellStyle name="Style 49" xfId="1543"/>
    <cellStyle name="Style 5" xfId="1544"/>
    <cellStyle name="Style 50" xfId="1545"/>
    <cellStyle name="Style 51" xfId="1546"/>
    <cellStyle name="Style 52" xfId="1547"/>
    <cellStyle name="Style 53" xfId="1548"/>
    <cellStyle name="Style 54" xfId="1549"/>
    <cellStyle name="Style 55" xfId="1550"/>
    <cellStyle name="Style 56" xfId="1551"/>
    <cellStyle name="Style 57" xfId="1552"/>
    <cellStyle name="Style 58" xfId="1553"/>
    <cellStyle name="Style 59" xfId="1554"/>
    <cellStyle name="Style 6" xfId="1555"/>
    <cellStyle name="Style 60" xfId="1556"/>
    <cellStyle name="Style 61" xfId="1557"/>
    <cellStyle name="Style 62" xfId="1558"/>
    <cellStyle name="Style 63" xfId="1559"/>
    <cellStyle name="Style 64" xfId="1560"/>
    <cellStyle name="Style 65" xfId="1561"/>
    <cellStyle name="Style 66" xfId="1562"/>
    <cellStyle name="Style 67" xfId="1563"/>
    <cellStyle name="Style 68" xfId="1564"/>
    <cellStyle name="Style 69" xfId="1565"/>
    <cellStyle name="Style 7" xfId="1566"/>
    <cellStyle name="Style 70" xfId="1567"/>
    <cellStyle name="Style 71" xfId="1568"/>
    <cellStyle name="Style 72" xfId="1569"/>
    <cellStyle name="Style 73" xfId="1570"/>
    <cellStyle name="Style 74" xfId="1571"/>
    <cellStyle name="Style 75" xfId="1572"/>
    <cellStyle name="Style 76" xfId="1573"/>
    <cellStyle name="Style 77" xfId="1574"/>
    <cellStyle name="Style 78" xfId="1575"/>
    <cellStyle name="Style 79" xfId="1576"/>
    <cellStyle name="Style 8" xfId="1577"/>
    <cellStyle name="Style 80" xfId="1578"/>
    <cellStyle name="Style 81" xfId="1579"/>
    <cellStyle name="Style 82" xfId="1580"/>
    <cellStyle name="Style 83" xfId="1581"/>
    <cellStyle name="Style 84" xfId="1582"/>
    <cellStyle name="Style 85" xfId="1583"/>
    <cellStyle name="Style 86" xfId="1584"/>
    <cellStyle name="Style 87" xfId="1585"/>
    <cellStyle name="Style 88" xfId="1586"/>
    <cellStyle name="Style 89" xfId="1587"/>
    <cellStyle name="Style 9" xfId="1588"/>
    <cellStyle name="Style 90" xfId="1589"/>
    <cellStyle name="Style 91" xfId="1590"/>
    <cellStyle name="Style 92" xfId="1591"/>
    <cellStyle name="Style 93" xfId="1592"/>
    <cellStyle name="Style 94" xfId="1593"/>
    <cellStyle name="Style 95" xfId="1594"/>
    <cellStyle name="Style 96" xfId="1595"/>
    <cellStyle name="Style 97" xfId="1596"/>
    <cellStyle name="Style 98" xfId="1597"/>
    <cellStyle name="Style 99" xfId="1598"/>
    <cellStyle name="Style Date" xfId="1599"/>
    <cellStyle name="Style Date 2" xfId="2060"/>
    <cellStyle name="Style Date 2 2" xfId="2474"/>
    <cellStyle name="style_1" xfId="1600"/>
    <cellStyle name="subhead" xfId="1601"/>
    <cellStyle name="Subtotal" xfId="1602"/>
    <cellStyle name="symbol" xfId="1603"/>
    <cellStyle name="T" xfId="1604"/>
    <cellStyle name="T 2" xfId="2061"/>
    <cellStyle name="T 2 2" xfId="2476"/>
    <cellStyle name="T 3" xfId="2475"/>
    <cellStyle name="T_50-BB Vung tau 2011" xfId="2323"/>
    <cellStyle name="T_50-BB Vung tau 2011 2" xfId="2477"/>
    <cellStyle name="T_50-BB Vung tau 2011_27-8Tong hop PA uoc 2012-DT 2013 -PA 420.000 ty-490.000 ty chuyen doi" xfId="2324"/>
    <cellStyle name="T_50-BB Vung tau 2011_27-8Tong hop PA uoc 2012-DT 2013 -PA 420.000 ty-490.000 ty chuyen doi 2" xfId="2478"/>
    <cellStyle name="T_BANG LUONG MOI KSDH va KSDC (co phu cap khu vuc)" xfId="1605"/>
    <cellStyle name="T_BANG LUONG MOI KSDH va KSDC (co phu cap khu vuc) 2" xfId="2062"/>
    <cellStyle name="T_BANG LUONG MOI KSDH va KSDC (co phu cap khu vuc) 2 2" xfId="2480"/>
    <cellStyle name="T_BANG LUONG MOI KSDH va KSDC (co phu cap khu vuc) 3" xfId="2479"/>
    <cellStyle name="T_bao cao" xfId="1606"/>
    <cellStyle name="T_bao cao 2" xfId="2063"/>
    <cellStyle name="T_bao cao 2 2" xfId="2482"/>
    <cellStyle name="T_bao cao 3" xfId="2481"/>
    <cellStyle name="T_Bao cao so lieu kiem toan nam 2007 sua" xfId="1607"/>
    <cellStyle name="T_Bao cao so lieu kiem toan nam 2007 sua 2" xfId="2064"/>
    <cellStyle name="T_Bao cao so lieu kiem toan nam 2007 sua 2 2" xfId="2484"/>
    <cellStyle name="T_Bao cao so lieu kiem toan nam 2007 sua 3" xfId="2483"/>
    <cellStyle name="T_BBTNG-06" xfId="1608"/>
    <cellStyle name="T_BBTNG-06 2" xfId="2065"/>
    <cellStyle name="T_BBTNG-06 2 2" xfId="2486"/>
    <cellStyle name="T_BBTNG-06 3" xfId="2485"/>
    <cellStyle name="T_BC CTMT-2008 Ttinh" xfId="1609"/>
    <cellStyle name="T_BC CTMT-2008 Ttinh 2" xfId="2066"/>
    <cellStyle name="T_BC CTMT-2008 Ttinh 2 2" xfId="2488"/>
    <cellStyle name="T_BC CTMT-2008 Ttinh 3" xfId="2487"/>
    <cellStyle name="T_BC CTMT-2008 Ttinh_bieu tong hop" xfId="1610"/>
    <cellStyle name="T_BC CTMT-2008 Ttinh_bieu tong hop 2" xfId="2067"/>
    <cellStyle name="T_BC CTMT-2008 Ttinh_bieu tong hop 2 2" xfId="2490"/>
    <cellStyle name="T_BC CTMT-2008 Ttinh_bieu tong hop 3" xfId="2489"/>
    <cellStyle name="T_BC CTMT-2008 Ttinh_Tong hop ra soat von ung 2011 -Chau" xfId="1611"/>
    <cellStyle name="T_BC CTMT-2008 Ttinh_Tong hop ra soat von ung 2011 -Chau 2" xfId="2068"/>
    <cellStyle name="T_BC CTMT-2008 Ttinh_Tong hop ra soat von ung 2011 -Chau 2 2" xfId="2492"/>
    <cellStyle name="T_BC CTMT-2008 Ttinh_Tong hop ra soat von ung 2011 -Chau 3" xfId="2491"/>
    <cellStyle name="T_BC CTMT-2008 Ttinh_Tong hop -Yte-Giao thong-Thuy loi-24-6" xfId="1612"/>
    <cellStyle name="T_BC CTMT-2008 Ttinh_Tong hop -Yte-Giao thong-Thuy loi-24-6 2" xfId="2069"/>
    <cellStyle name="T_BC CTMT-2008 Ttinh_Tong hop -Yte-Giao thong-Thuy loi-24-6 2 2" xfId="2494"/>
    <cellStyle name="T_BC CTMT-2008 Ttinh_Tong hop -Yte-Giao thong-Thuy loi-24-6 3" xfId="2493"/>
    <cellStyle name="T_Bc_tuan_1_CKy_6_KONTUM" xfId="1613"/>
    <cellStyle name="T_Bc_tuan_1_CKy_6_KONTUM 2" xfId="2070"/>
    <cellStyle name="T_Bc_tuan_1_CKy_6_KONTUM 2 2" xfId="2496"/>
    <cellStyle name="T_Bc_tuan_1_CKy_6_KONTUM 3" xfId="2495"/>
    <cellStyle name="T_Bc_tuan_1_CKy_6_KONTUM_Book1" xfId="1614"/>
    <cellStyle name="T_Bc_tuan_1_CKy_6_KONTUM_Book1 2" xfId="2071"/>
    <cellStyle name="T_Bc_tuan_1_CKy_6_KONTUM_Book1 2 2" xfId="2498"/>
    <cellStyle name="T_Bc_tuan_1_CKy_6_KONTUM_Book1 2 2 2" xfId="3171"/>
    <cellStyle name="T_Bc_tuan_1_CKy_6_KONTUM_Book1 2 3" xfId="3080"/>
    <cellStyle name="T_Bc_tuan_1_CKy_6_KONTUM_Book1 3" xfId="2497"/>
    <cellStyle name="T_Bc_tuan_1_CKy_6_KONTUM_Book1 3 2" xfId="3170"/>
    <cellStyle name="T_Bc_tuan_1_CKy_6_KONTUM_Book1 4" xfId="3023"/>
    <cellStyle name="T_bieu 1" xfId="2325"/>
    <cellStyle name="T_bieu 1 2" xfId="2499"/>
    <cellStyle name="T_bieu 2" xfId="2326"/>
    <cellStyle name="T_bieu 2 2" xfId="2500"/>
    <cellStyle name="T_bieu 4" xfId="2327"/>
    <cellStyle name="T_bieu 4 2" xfId="2501"/>
    <cellStyle name="T_Bieu mau danh muc du an thuoc CTMTQG nam 2008" xfId="1615"/>
    <cellStyle name="T_Bieu mau danh muc du an thuoc CTMTQG nam 2008 2" xfId="2072"/>
    <cellStyle name="T_Bieu mau danh muc du an thuoc CTMTQG nam 2008 2 2" xfId="2503"/>
    <cellStyle name="T_Bieu mau danh muc du an thuoc CTMTQG nam 2008 3" xfId="2502"/>
    <cellStyle name="T_Bieu mau danh muc du an thuoc CTMTQG nam 2008_bieu tong hop" xfId="1616"/>
    <cellStyle name="T_Bieu mau danh muc du an thuoc CTMTQG nam 2008_bieu tong hop 2" xfId="2073"/>
    <cellStyle name="T_Bieu mau danh muc du an thuoc CTMTQG nam 2008_bieu tong hop 2 2" xfId="2505"/>
    <cellStyle name="T_Bieu mau danh muc du an thuoc CTMTQG nam 2008_bieu tong hop 3" xfId="2504"/>
    <cellStyle name="T_Bieu mau danh muc du an thuoc CTMTQG nam 2008_Tong hop ra soat von ung 2011 -Chau" xfId="1617"/>
    <cellStyle name="T_Bieu mau danh muc du an thuoc CTMTQG nam 2008_Tong hop ra soat von ung 2011 -Chau 2" xfId="2074"/>
    <cellStyle name="T_Bieu mau danh muc du an thuoc CTMTQG nam 2008_Tong hop ra soat von ung 2011 -Chau 2 2" xfId="2507"/>
    <cellStyle name="T_Bieu mau danh muc du an thuoc CTMTQG nam 2008_Tong hop ra soat von ung 2011 -Chau 3" xfId="2506"/>
    <cellStyle name="T_Bieu mau danh muc du an thuoc CTMTQG nam 2008_Tong hop -Yte-Giao thong-Thuy loi-24-6" xfId="1618"/>
    <cellStyle name="T_Bieu mau danh muc du an thuoc CTMTQG nam 2008_Tong hop -Yte-Giao thong-Thuy loi-24-6 2" xfId="2075"/>
    <cellStyle name="T_Bieu mau danh muc du an thuoc CTMTQG nam 2008_Tong hop -Yte-Giao thong-Thuy loi-24-6 2 2" xfId="2509"/>
    <cellStyle name="T_Bieu mau danh muc du an thuoc CTMTQG nam 2008_Tong hop -Yte-Giao thong-Thuy loi-24-6 3" xfId="2508"/>
    <cellStyle name="T_Bieu tong hop nhu cau ung 2011 da chon loc -Mien nui" xfId="1619"/>
    <cellStyle name="T_Bieu tong hop nhu cau ung 2011 da chon loc -Mien nui 2" xfId="2076"/>
    <cellStyle name="T_Bieu tong hop nhu cau ung 2011 da chon loc -Mien nui 2 2" xfId="2511"/>
    <cellStyle name="T_Bieu tong hop nhu cau ung 2011 da chon loc -Mien nui 3" xfId="2510"/>
    <cellStyle name="T_Book1" xfId="1620"/>
    <cellStyle name="T_Book1 2" xfId="2077"/>
    <cellStyle name="T_Book1 2 2" xfId="2513"/>
    <cellStyle name="T_Book1 3" xfId="2512"/>
    <cellStyle name="T_Book1_1" xfId="1621"/>
    <cellStyle name="T_Book1_1 2" xfId="2078"/>
    <cellStyle name="T_Book1_1 2 2" xfId="2515"/>
    <cellStyle name="T_Book1_1 2 2 2" xfId="3173"/>
    <cellStyle name="T_Book1_1 2 3" xfId="3081"/>
    <cellStyle name="T_Book1_1 3" xfId="2514"/>
    <cellStyle name="T_Book1_1 3 2" xfId="3172"/>
    <cellStyle name="T_Book1_1 4" xfId="3024"/>
    <cellStyle name="T_Book1_1_Bieu mau ung 2011-Mien Trung-TPCP-11-6" xfId="1622"/>
    <cellStyle name="T_Book1_1_Bieu mau ung 2011-Mien Trung-TPCP-11-6 2" xfId="2079"/>
    <cellStyle name="T_Book1_1_Bieu mau ung 2011-Mien Trung-TPCP-11-6 2 2" xfId="2517"/>
    <cellStyle name="T_Book1_1_Bieu mau ung 2011-Mien Trung-TPCP-11-6 3" xfId="2516"/>
    <cellStyle name="T_Book1_1_bieu tong hop" xfId="1623"/>
    <cellStyle name="T_Book1_1_bieu tong hop 2" xfId="2080"/>
    <cellStyle name="T_Book1_1_bieu tong hop 2 2" xfId="2519"/>
    <cellStyle name="T_Book1_1_bieu tong hop 3" xfId="2518"/>
    <cellStyle name="T_Book1_1_Bieu tong hop nhu cau ung 2011 da chon loc -Mien nui" xfId="1624"/>
    <cellStyle name="T_Book1_1_Bieu tong hop nhu cau ung 2011 da chon loc -Mien nui 2" xfId="2081"/>
    <cellStyle name="T_Book1_1_Bieu tong hop nhu cau ung 2011 da chon loc -Mien nui 2 2" xfId="2521"/>
    <cellStyle name="T_Book1_1_Bieu tong hop nhu cau ung 2011 da chon loc -Mien nui 3" xfId="2520"/>
    <cellStyle name="T_Book1_1_Book1" xfId="1625"/>
    <cellStyle name="T_Book1_1_Book1 2" xfId="2082"/>
    <cellStyle name="T_Book1_1_Book1 2 2" xfId="2523"/>
    <cellStyle name="T_Book1_1_Book1 3" xfId="2522"/>
    <cellStyle name="T_Book1_1_CPK" xfId="1626"/>
    <cellStyle name="T_Book1_1_CPK 2" xfId="2083"/>
    <cellStyle name="T_Book1_1_CPK 2 2" xfId="2525"/>
    <cellStyle name="T_Book1_1_CPK 3" xfId="2524"/>
    <cellStyle name="T_Book1_1_KL NT dap nen Dot 3" xfId="1629"/>
    <cellStyle name="T_Book1_1_KL NT dap nen Dot 3 2" xfId="2086"/>
    <cellStyle name="T_Book1_1_KL NT dap nen Dot 3 2 2" xfId="2527"/>
    <cellStyle name="T_Book1_1_KL NT dap nen Dot 3 3" xfId="2526"/>
    <cellStyle name="T_Book1_1_KL NT Dot 3" xfId="1630"/>
    <cellStyle name="T_Book1_1_KL NT Dot 3 2" xfId="2087"/>
    <cellStyle name="T_Book1_1_KL NT Dot 3 2 2" xfId="2529"/>
    <cellStyle name="T_Book1_1_KL NT Dot 3 3" xfId="2528"/>
    <cellStyle name="T_Book1_1_Khoi luong cac hang muc chi tiet-702" xfId="1627"/>
    <cellStyle name="T_Book1_1_Khoi luong cac hang muc chi tiet-702 2" xfId="2084"/>
    <cellStyle name="T_Book1_1_Khoi luong cac hang muc chi tiet-702 2 2" xfId="2531"/>
    <cellStyle name="T_Book1_1_Khoi luong cac hang muc chi tiet-702 3" xfId="2530"/>
    <cellStyle name="T_Book1_1_khoiluongbdacdoa" xfId="1628"/>
    <cellStyle name="T_Book1_1_khoiluongbdacdoa 2" xfId="2085"/>
    <cellStyle name="T_Book1_1_khoiluongbdacdoa 2 2" xfId="2533"/>
    <cellStyle name="T_Book1_1_khoiluongbdacdoa 3" xfId="2532"/>
    <cellStyle name="T_Book1_1_mau KL vach son" xfId="1631"/>
    <cellStyle name="T_Book1_1_mau KL vach son 2" xfId="2088"/>
    <cellStyle name="T_Book1_1_mau KL vach son 2 2" xfId="2535"/>
    <cellStyle name="T_Book1_1_mau KL vach son 3" xfId="2534"/>
    <cellStyle name="T_Book1_1_Nhu cau tam ung NSNN&amp;TPCP&amp;ODA theo tieu chi cua Bo (CV410_BKH-TH)_vung Tay Nguyen (11.6.2010)" xfId="1632"/>
    <cellStyle name="T_Book1_1_Nhu cau tam ung NSNN&amp;TPCP&amp;ODA theo tieu chi cua Bo (CV410_BKH-TH)_vung Tay Nguyen (11.6.2010) 2" xfId="2089"/>
    <cellStyle name="T_Book1_1_Nhu cau tam ung NSNN&amp;TPCP&amp;ODA theo tieu chi cua Bo (CV410_BKH-TH)_vung Tay Nguyen (11.6.2010) 2 2" xfId="2537"/>
    <cellStyle name="T_Book1_1_Nhu cau tam ung NSNN&amp;TPCP&amp;ODA theo tieu chi cua Bo (CV410_BKH-TH)_vung Tay Nguyen (11.6.2010) 3" xfId="2536"/>
    <cellStyle name="T_Book1_1_Tong hop ra soat von ung 2011 -Chau" xfId="1635"/>
    <cellStyle name="T_Book1_1_Tong hop ra soat von ung 2011 -Chau 2" xfId="2092"/>
    <cellStyle name="T_Book1_1_Tong hop ra soat von ung 2011 -Chau 2 2" xfId="2539"/>
    <cellStyle name="T_Book1_1_Tong hop ra soat von ung 2011 -Chau 3" xfId="2538"/>
    <cellStyle name="T_Book1_1_Tong hop -Yte-Giao thong-Thuy loi-24-6" xfId="1636"/>
    <cellStyle name="T_Book1_1_Tong hop -Yte-Giao thong-Thuy loi-24-6 2" xfId="2093"/>
    <cellStyle name="T_Book1_1_Tong hop -Yte-Giao thong-Thuy loi-24-6 2 2" xfId="2541"/>
    <cellStyle name="T_Book1_1_Tong hop -Yte-Giao thong-Thuy loi-24-6 3" xfId="2540"/>
    <cellStyle name="T_Book1_1_Thiet bi" xfId="1633"/>
    <cellStyle name="T_Book1_1_Thiet bi 2" xfId="2090"/>
    <cellStyle name="T_Book1_1_Thiet bi 2 2" xfId="2543"/>
    <cellStyle name="T_Book1_1_Thiet bi 3" xfId="2542"/>
    <cellStyle name="T_Book1_1_Thong ke cong" xfId="1634"/>
    <cellStyle name="T_Book1_1_Thong ke cong 2" xfId="2091"/>
    <cellStyle name="T_Book1_1_Thong ke cong 2 2" xfId="2545"/>
    <cellStyle name="T_Book1_1_Thong ke cong 3" xfId="2544"/>
    <cellStyle name="T_Book1_2" xfId="1637"/>
    <cellStyle name="T_Book1_2 2" xfId="2094"/>
    <cellStyle name="T_Book1_2 2 2" xfId="2547"/>
    <cellStyle name="T_Book1_2 3" xfId="2546"/>
    <cellStyle name="T_Book1_2_DTDuong dong tien -sua tham tra 2009 - luong 650" xfId="1638"/>
    <cellStyle name="T_Book1_2_DTDuong dong tien -sua tham tra 2009 - luong 650 2" xfId="2095"/>
    <cellStyle name="T_Book1_2_DTDuong dong tien -sua tham tra 2009 - luong 650 2 2" xfId="2549"/>
    <cellStyle name="T_Book1_2_DTDuong dong tien -sua tham tra 2009 - luong 650 3" xfId="2548"/>
    <cellStyle name="T_Book1_Bao cao kiem toan kh 2010" xfId="1639"/>
    <cellStyle name="T_Book1_Bao cao kiem toan kh 2010 2" xfId="2096"/>
    <cellStyle name="T_Book1_Bao cao kiem toan kh 2010 2 2" xfId="2551"/>
    <cellStyle name="T_Book1_Bao cao kiem toan kh 2010 2 2 2" xfId="3175"/>
    <cellStyle name="T_Book1_Bao cao kiem toan kh 2010 2 3" xfId="3082"/>
    <cellStyle name="T_Book1_Bao cao kiem toan kh 2010 3" xfId="2550"/>
    <cellStyle name="T_Book1_Bao cao kiem toan kh 2010 3 2" xfId="3174"/>
    <cellStyle name="T_Book1_Bao cao kiem toan kh 2010 4" xfId="3025"/>
    <cellStyle name="T_Book1_Bieu mau danh muc du an thuoc CTMTQG nam 2008" xfId="1640"/>
    <cellStyle name="T_Book1_Bieu mau danh muc du an thuoc CTMTQG nam 2008 2" xfId="2097"/>
    <cellStyle name="T_Book1_Bieu mau danh muc du an thuoc CTMTQG nam 2008 2 2" xfId="2553"/>
    <cellStyle name="T_Book1_Bieu mau danh muc du an thuoc CTMTQG nam 2008 3" xfId="2552"/>
    <cellStyle name="T_Book1_Bieu mau danh muc du an thuoc CTMTQG nam 2008_bieu tong hop" xfId="1641"/>
    <cellStyle name="T_Book1_Bieu mau danh muc du an thuoc CTMTQG nam 2008_bieu tong hop 2" xfId="2098"/>
    <cellStyle name="T_Book1_Bieu mau danh muc du an thuoc CTMTQG nam 2008_bieu tong hop 2 2" xfId="2555"/>
    <cellStyle name="T_Book1_Bieu mau danh muc du an thuoc CTMTQG nam 2008_bieu tong hop 3" xfId="2554"/>
    <cellStyle name="T_Book1_Bieu mau danh muc du an thuoc CTMTQG nam 2008_Tong hop ra soat von ung 2011 -Chau" xfId="1642"/>
    <cellStyle name="T_Book1_Bieu mau danh muc du an thuoc CTMTQG nam 2008_Tong hop ra soat von ung 2011 -Chau 2" xfId="2099"/>
    <cellStyle name="T_Book1_Bieu mau danh muc du an thuoc CTMTQG nam 2008_Tong hop ra soat von ung 2011 -Chau 2 2" xfId="2557"/>
    <cellStyle name="T_Book1_Bieu mau danh muc du an thuoc CTMTQG nam 2008_Tong hop ra soat von ung 2011 -Chau 3" xfId="2556"/>
    <cellStyle name="T_Book1_Bieu mau danh muc du an thuoc CTMTQG nam 2008_Tong hop -Yte-Giao thong-Thuy loi-24-6" xfId="1643"/>
    <cellStyle name="T_Book1_Bieu mau danh muc du an thuoc CTMTQG nam 2008_Tong hop -Yte-Giao thong-Thuy loi-24-6 2" xfId="2100"/>
    <cellStyle name="T_Book1_Bieu mau danh muc du an thuoc CTMTQG nam 2008_Tong hop -Yte-Giao thong-Thuy loi-24-6 2 2" xfId="2559"/>
    <cellStyle name="T_Book1_Bieu mau danh muc du an thuoc CTMTQG nam 2008_Tong hop -Yte-Giao thong-Thuy loi-24-6 3" xfId="2558"/>
    <cellStyle name="T_Book1_Bieu tong hop nhu cau ung 2011 da chon loc -Mien nui" xfId="1644"/>
    <cellStyle name="T_Book1_Bieu tong hop nhu cau ung 2011 da chon loc -Mien nui 2" xfId="2101"/>
    <cellStyle name="T_Book1_Bieu tong hop nhu cau ung 2011 da chon loc -Mien nui 2 2" xfId="2561"/>
    <cellStyle name="T_Book1_Bieu tong hop nhu cau ung 2011 da chon loc -Mien nui 3" xfId="2560"/>
    <cellStyle name="T_Book1_Book1" xfId="1645"/>
    <cellStyle name="T_Book1_Book1 2" xfId="2102"/>
    <cellStyle name="T_Book1_Book1 2 2" xfId="2563"/>
    <cellStyle name="T_Book1_Book1 2 2 2" xfId="3177"/>
    <cellStyle name="T_Book1_Book1 2 3" xfId="3083"/>
    <cellStyle name="T_Book1_Book1 3" xfId="2562"/>
    <cellStyle name="T_Book1_Book1 3 2" xfId="3176"/>
    <cellStyle name="T_Book1_Book1 4" xfId="3026"/>
    <cellStyle name="T_Book1_Book1_1" xfId="1646"/>
    <cellStyle name="T_Book1_Book1_1 2" xfId="2103"/>
    <cellStyle name="T_Book1_Book1_1 2 2" xfId="2565"/>
    <cellStyle name="T_Book1_Book1_1 3" xfId="2564"/>
    <cellStyle name="T_Book1_CPK" xfId="1647"/>
    <cellStyle name="T_Book1_CPK 2" xfId="2104"/>
    <cellStyle name="T_Book1_CPK 2 2" xfId="2567"/>
    <cellStyle name="T_Book1_CPK 3" xfId="2566"/>
    <cellStyle name="T_Book1_DT492" xfId="1648"/>
    <cellStyle name="T_Book1_DT492 2" xfId="2105"/>
    <cellStyle name="T_Book1_DT492 2 2" xfId="2569"/>
    <cellStyle name="T_Book1_DT492 3" xfId="2568"/>
    <cellStyle name="T_Book1_DT972000" xfId="1649"/>
    <cellStyle name="T_Book1_DT972000 2" xfId="2106"/>
    <cellStyle name="T_Book1_DT972000 2 2" xfId="2571"/>
    <cellStyle name="T_Book1_DT972000 3" xfId="2570"/>
    <cellStyle name="T_Book1_DTDuong dong tien -sua tham tra 2009 - luong 650" xfId="1650"/>
    <cellStyle name="T_Book1_DTDuong dong tien -sua tham tra 2009 - luong 650 2" xfId="2107"/>
    <cellStyle name="T_Book1_DTDuong dong tien -sua tham tra 2009 - luong 650 2 2" xfId="2573"/>
    <cellStyle name="T_Book1_DTDuong dong tien -sua tham tra 2009 - luong 650 3" xfId="2572"/>
    <cellStyle name="T_Book1_Du an khoi cong moi nam 2010" xfId="1651"/>
    <cellStyle name="T_Book1_Du an khoi cong moi nam 2010 2" xfId="2108"/>
    <cellStyle name="T_Book1_Du an khoi cong moi nam 2010 2 2" xfId="2575"/>
    <cellStyle name="T_Book1_Du an khoi cong moi nam 2010 3" xfId="2574"/>
    <cellStyle name="T_Book1_Du an khoi cong moi nam 2010_bieu tong hop" xfId="1652"/>
    <cellStyle name="T_Book1_Du an khoi cong moi nam 2010_bieu tong hop 2" xfId="2109"/>
    <cellStyle name="T_Book1_Du an khoi cong moi nam 2010_bieu tong hop 2 2" xfId="2577"/>
    <cellStyle name="T_Book1_Du an khoi cong moi nam 2010_bieu tong hop 3" xfId="2576"/>
    <cellStyle name="T_Book1_Du an khoi cong moi nam 2010_Tong hop ra soat von ung 2011 -Chau" xfId="1653"/>
    <cellStyle name="T_Book1_Du an khoi cong moi nam 2010_Tong hop ra soat von ung 2011 -Chau 2" xfId="2110"/>
    <cellStyle name="T_Book1_Du an khoi cong moi nam 2010_Tong hop ra soat von ung 2011 -Chau 2 2" xfId="2579"/>
    <cellStyle name="T_Book1_Du an khoi cong moi nam 2010_Tong hop ra soat von ung 2011 -Chau 3" xfId="2578"/>
    <cellStyle name="T_Book1_Du an khoi cong moi nam 2010_Tong hop -Yte-Giao thong-Thuy loi-24-6" xfId="1654"/>
    <cellStyle name="T_Book1_Du an khoi cong moi nam 2010_Tong hop -Yte-Giao thong-Thuy loi-24-6 2" xfId="2111"/>
    <cellStyle name="T_Book1_Du an khoi cong moi nam 2010_Tong hop -Yte-Giao thong-Thuy loi-24-6 2 2" xfId="2581"/>
    <cellStyle name="T_Book1_Du an khoi cong moi nam 2010_Tong hop -Yte-Giao thong-Thuy loi-24-6 3" xfId="2580"/>
    <cellStyle name="T_Book1_Du toan khao sat (bo sung 2009)" xfId="1655"/>
    <cellStyle name="T_Book1_Du toan khao sat (bo sung 2009) 2" xfId="2112"/>
    <cellStyle name="T_Book1_Du toan khao sat (bo sung 2009) 2 2" xfId="2583"/>
    <cellStyle name="T_Book1_Du toan khao sat (bo sung 2009) 3" xfId="2582"/>
    <cellStyle name="T_Book1_Hang Tom goi9 9-07(Cau 12 sua)" xfId="1656"/>
    <cellStyle name="T_Book1_HECO-NR78-Gui a-Vinh(15-5-07)" xfId="1657"/>
    <cellStyle name="T_Book1_HECO-NR78-Gui a-Vinh(15-5-07) 2" xfId="2113"/>
    <cellStyle name="T_Book1_HECO-NR78-Gui a-Vinh(15-5-07) 2 2" xfId="2585"/>
    <cellStyle name="T_Book1_HECO-NR78-Gui a-Vinh(15-5-07) 3" xfId="2584"/>
    <cellStyle name="T_Book1_Ke hoach 2010 (theo doi)2" xfId="1658"/>
    <cellStyle name="T_Book1_Ke hoach 2010 (theo doi)2 2" xfId="2114"/>
    <cellStyle name="T_Book1_Ke hoach 2010 (theo doi)2 2 2" xfId="2587"/>
    <cellStyle name="T_Book1_Ke hoach 2010 (theo doi)2 2 2 2" xfId="3179"/>
    <cellStyle name="T_Book1_Ke hoach 2010 (theo doi)2 2 3" xfId="3084"/>
    <cellStyle name="T_Book1_Ke hoach 2010 (theo doi)2 3" xfId="2586"/>
    <cellStyle name="T_Book1_Ke hoach 2010 (theo doi)2 3 2" xfId="3178"/>
    <cellStyle name="T_Book1_Ke hoach 2010 (theo doi)2 4" xfId="3027"/>
    <cellStyle name="T_Book1_Ket qua phan bo von nam 2008" xfId="1659"/>
    <cellStyle name="T_Book1_Ket qua phan bo von nam 2008 2" xfId="2115"/>
    <cellStyle name="T_Book1_Ket qua phan bo von nam 2008 2 2" xfId="2589"/>
    <cellStyle name="T_Book1_Ket qua phan bo von nam 2008 3" xfId="2588"/>
    <cellStyle name="T_Book1_KL NT dap nen Dot 3" xfId="1664"/>
    <cellStyle name="T_Book1_KL NT dap nen Dot 3 2" xfId="2119"/>
    <cellStyle name="T_Book1_KL NT dap nen Dot 3 2 2" xfId="2591"/>
    <cellStyle name="T_Book1_KL NT dap nen Dot 3 3" xfId="2590"/>
    <cellStyle name="T_Book1_KL NT Dot 3" xfId="1665"/>
    <cellStyle name="T_Book1_KL NT Dot 3 2" xfId="2120"/>
    <cellStyle name="T_Book1_KL NT Dot 3 2 2" xfId="2593"/>
    <cellStyle name="T_Book1_KL NT Dot 3 3" xfId="2592"/>
    <cellStyle name="T_Book1_KH XDCB_2008 lan 2 sua ngay 10-11" xfId="1660"/>
    <cellStyle name="T_Book1_KH XDCB_2008 lan 2 sua ngay 10-11 2" xfId="2116"/>
    <cellStyle name="T_Book1_KH XDCB_2008 lan 2 sua ngay 10-11 2 2" xfId="2595"/>
    <cellStyle name="T_Book1_KH XDCB_2008 lan 2 sua ngay 10-11 3" xfId="2594"/>
    <cellStyle name="T_Book1_Khoi luong cac hang muc chi tiet-702" xfId="1661"/>
    <cellStyle name="T_Book1_Khoi luong cac hang muc chi tiet-702 2" xfId="2117"/>
    <cellStyle name="T_Book1_Khoi luong cac hang muc chi tiet-702 2 2" xfId="2597"/>
    <cellStyle name="T_Book1_Khoi luong cac hang muc chi tiet-702 3" xfId="2596"/>
    <cellStyle name="T_Book1_Khoi luong chinh Hang Tom" xfId="1662"/>
    <cellStyle name="T_Book1_khoiluongbdacdoa" xfId="1663"/>
    <cellStyle name="T_Book1_khoiluongbdacdoa 2" xfId="2118"/>
    <cellStyle name="T_Book1_khoiluongbdacdoa 2 2" xfId="2599"/>
    <cellStyle name="T_Book1_khoiluongbdacdoa 3" xfId="2598"/>
    <cellStyle name="T_Book1_mau bieu doan giam sat 2010 (version 2)" xfId="1666"/>
    <cellStyle name="T_Book1_mau bieu doan giam sat 2010 (version 2) 2" xfId="2121"/>
    <cellStyle name="T_Book1_mau bieu doan giam sat 2010 (version 2) 2 2" xfId="2601"/>
    <cellStyle name="T_Book1_mau bieu doan giam sat 2010 (version 2) 3" xfId="2600"/>
    <cellStyle name="T_Book1_mau KL vach son" xfId="1667"/>
    <cellStyle name="T_Book1_mau KL vach son 2" xfId="2122"/>
    <cellStyle name="T_Book1_mau KL vach son 2 2" xfId="2603"/>
    <cellStyle name="T_Book1_mau KL vach son 3" xfId="2602"/>
    <cellStyle name="T_Book1_Nhu cau von ung truoc 2011 Tha h Hoa + Nge An gui TW" xfId="1668"/>
    <cellStyle name="T_Book1_Nhu cau von ung truoc 2011 Tha h Hoa + Nge An gui TW 2" xfId="2123"/>
    <cellStyle name="T_Book1_Nhu cau von ung truoc 2011 Tha h Hoa + Nge An gui TW 2 2" xfId="2605"/>
    <cellStyle name="T_Book1_Nhu cau von ung truoc 2011 Tha h Hoa + Nge An gui TW 3" xfId="2604"/>
    <cellStyle name="T_Book1_QD UBND tinh" xfId="1669"/>
    <cellStyle name="T_Book1_QD UBND tinh 2" xfId="2124"/>
    <cellStyle name="T_Book1_QD UBND tinh 2 2" xfId="2607"/>
    <cellStyle name="T_Book1_QD UBND tinh 2 2 2" xfId="3181"/>
    <cellStyle name="T_Book1_QD UBND tinh 2 3" xfId="3085"/>
    <cellStyle name="T_Book1_QD UBND tinh 3" xfId="2606"/>
    <cellStyle name="T_Book1_QD UBND tinh 3 2" xfId="3180"/>
    <cellStyle name="T_Book1_QD UBND tinh 4" xfId="3028"/>
    <cellStyle name="T_Book1_San sat hach moi" xfId="1670"/>
    <cellStyle name="T_Book1_San sat hach moi 2" xfId="2125"/>
    <cellStyle name="T_Book1_San sat hach moi 2 2" xfId="2609"/>
    <cellStyle name="T_Book1_San sat hach moi 3" xfId="2608"/>
    <cellStyle name="T_Book1_Tong hop 3 tinh (11_5)-TTH-QN-QT" xfId="1673"/>
    <cellStyle name="T_Book1_Tong hop 3 tinh (11_5)-TTH-QN-QT 2" xfId="2128"/>
    <cellStyle name="T_Book1_Tong hop 3 tinh (11_5)-TTH-QN-QT 2 2" xfId="2611"/>
    <cellStyle name="T_Book1_Tong hop 3 tinh (11_5)-TTH-QN-QT 3" xfId="2610"/>
    <cellStyle name="T_Book1_Thiet bi" xfId="1671"/>
    <cellStyle name="T_Book1_Thiet bi 2" xfId="2126"/>
    <cellStyle name="T_Book1_Thiet bi 2 2" xfId="2613"/>
    <cellStyle name="T_Book1_Thiet bi 3" xfId="2612"/>
    <cellStyle name="T_Book1_Thong ke cong" xfId="1672"/>
    <cellStyle name="T_Book1_Thong ke cong 2" xfId="2127"/>
    <cellStyle name="T_Book1_Thong ke cong 2 2" xfId="2615"/>
    <cellStyle name="T_Book1_Thong ke cong 3" xfId="2614"/>
    <cellStyle name="T_Book1_ung 2011 - 11-6-Thanh hoa-Nghe an" xfId="1674"/>
    <cellStyle name="T_Book1_ung 2011 - 11-6-Thanh hoa-Nghe an 2" xfId="2129"/>
    <cellStyle name="T_Book1_ung 2011 - 11-6-Thanh hoa-Nghe an 2 2" xfId="2617"/>
    <cellStyle name="T_Book1_ung 2011 - 11-6-Thanh hoa-Nghe an 3" xfId="2616"/>
    <cellStyle name="T_Book1_ung truoc 2011 NSTW Thanh Hoa + Nge An gui Thu 12-5" xfId="1675"/>
    <cellStyle name="T_Book1_ung truoc 2011 NSTW Thanh Hoa + Nge An gui Thu 12-5 2" xfId="2130"/>
    <cellStyle name="T_Book1_ung truoc 2011 NSTW Thanh Hoa + Nge An gui Thu 12-5 2 2" xfId="2619"/>
    <cellStyle name="T_Book1_ung truoc 2011 NSTW Thanh Hoa + Nge An gui Thu 12-5 3" xfId="2618"/>
    <cellStyle name="T_Book1_VBPL kiểm toán Đầu tư XDCB 2010" xfId="1676"/>
    <cellStyle name="T_Book1_VBPL kiểm toán Đầu tư XDCB 2010 2" xfId="2131"/>
    <cellStyle name="T_Book1_VBPL kiểm toán Đầu tư XDCB 2010 2 2" xfId="2621"/>
    <cellStyle name="T_Book1_VBPL kiểm toán Đầu tư XDCB 2010 3" xfId="2620"/>
    <cellStyle name="T_Book1_Worksheet in D: My Documents Luc Van ban xu ly Nam 2011 Bao cao ra soat tam ung TPCP" xfId="1677"/>
    <cellStyle name="T_Book1_Worksheet in D: My Documents Luc Van ban xu ly Nam 2011 Bao cao ra soat tam ung TPCP 2" xfId="2132"/>
    <cellStyle name="T_Book1_Worksheet in D: My Documents Luc Van ban xu ly Nam 2011 Bao cao ra soat tam ung TPCP 2 2" xfId="2623"/>
    <cellStyle name="T_Book1_Worksheet in D: My Documents Luc Van ban xu ly Nam 2011 Bao cao ra soat tam ung TPCP 2 2 2" xfId="3183"/>
    <cellStyle name="T_Book1_Worksheet in D: My Documents Luc Van ban xu ly Nam 2011 Bao cao ra soat tam ung TPCP 2 3" xfId="3086"/>
    <cellStyle name="T_Book1_Worksheet in D: My Documents Luc Van ban xu ly Nam 2011 Bao cao ra soat tam ung TPCP 3" xfId="2622"/>
    <cellStyle name="T_Book1_Worksheet in D: My Documents Luc Van ban xu ly Nam 2011 Bao cao ra soat tam ung TPCP 3 2" xfId="3182"/>
    <cellStyle name="T_Book1_Worksheet in D: My Documents Luc Van ban xu ly Nam 2011 Bao cao ra soat tam ung TPCP 4" xfId="3029"/>
    <cellStyle name="T_CDKT" xfId="1678"/>
    <cellStyle name="T_CDKT 2" xfId="2133"/>
    <cellStyle name="T_CDKT 2 2" xfId="2625"/>
    <cellStyle name="T_CDKT 3" xfId="2624"/>
    <cellStyle name="T_Copy of Bao cao  XDCB 7 thang nam 2008_So KH&amp;DT SUA" xfId="1683"/>
    <cellStyle name="T_Copy of Bao cao  XDCB 7 thang nam 2008_So KH&amp;DT SUA 2" xfId="2138"/>
    <cellStyle name="T_Copy of Bao cao  XDCB 7 thang nam 2008_So KH&amp;DT SUA 2 2" xfId="2627"/>
    <cellStyle name="T_Copy of Bao cao  XDCB 7 thang nam 2008_So KH&amp;DT SUA 3" xfId="2626"/>
    <cellStyle name="T_Copy of Bao cao  XDCB 7 thang nam 2008_So KH&amp;DT SUA_bieu tong hop" xfId="1684"/>
    <cellStyle name="T_Copy of Bao cao  XDCB 7 thang nam 2008_So KH&amp;DT SUA_bieu tong hop 2" xfId="2139"/>
    <cellStyle name="T_Copy of Bao cao  XDCB 7 thang nam 2008_So KH&amp;DT SUA_bieu tong hop 2 2" xfId="2629"/>
    <cellStyle name="T_Copy of Bao cao  XDCB 7 thang nam 2008_So KH&amp;DT SUA_bieu tong hop 3" xfId="2628"/>
    <cellStyle name="T_Copy of Bao cao  XDCB 7 thang nam 2008_So KH&amp;DT SUA_Tong hop ra soat von ung 2011 -Chau" xfId="1685"/>
    <cellStyle name="T_Copy of Bao cao  XDCB 7 thang nam 2008_So KH&amp;DT SUA_Tong hop ra soat von ung 2011 -Chau 2" xfId="2140"/>
    <cellStyle name="T_Copy of Bao cao  XDCB 7 thang nam 2008_So KH&amp;DT SUA_Tong hop ra soat von ung 2011 -Chau 2 2" xfId="2631"/>
    <cellStyle name="T_Copy of Bao cao  XDCB 7 thang nam 2008_So KH&amp;DT SUA_Tong hop ra soat von ung 2011 -Chau 3" xfId="2630"/>
    <cellStyle name="T_Copy of Bao cao  XDCB 7 thang nam 2008_So KH&amp;DT SUA_Tong hop -Yte-Giao thong-Thuy loi-24-6" xfId="1686"/>
    <cellStyle name="T_Copy of Bao cao  XDCB 7 thang nam 2008_So KH&amp;DT SUA_Tong hop -Yte-Giao thong-Thuy loi-24-6 2" xfId="2141"/>
    <cellStyle name="T_Copy of Bao cao  XDCB 7 thang nam 2008_So KH&amp;DT SUA_Tong hop -Yte-Giao thong-Thuy loi-24-6 2 2" xfId="2633"/>
    <cellStyle name="T_Copy of Bao cao  XDCB 7 thang nam 2008_So KH&amp;DT SUA_Tong hop -Yte-Giao thong-Thuy loi-24-6 3" xfId="2632"/>
    <cellStyle name="T_Copy of KS Du an dau tu" xfId="1687"/>
    <cellStyle name="T_Copy of KS Du an dau tu 2" xfId="2142"/>
    <cellStyle name="T_Copy of KS Du an dau tu 2 2" xfId="2635"/>
    <cellStyle name="T_Copy of KS Du an dau tu 3" xfId="2634"/>
    <cellStyle name="T_Cost for DD (summary)" xfId="1688"/>
    <cellStyle name="T_Cost for DD (summary) 2" xfId="2143"/>
    <cellStyle name="T_Cost for DD (summary) 2 2" xfId="2637"/>
    <cellStyle name="T_Cost for DD (summary) 3" xfId="2636"/>
    <cellStyle name="T_CPK" xfId="1689"/>
    <cellStyle name="T_CPK 2" xfId="2144"/>
    <cellStyle name="T_CPK 2 2" xfId="2639"/>
    <cellStyle name="T_CPK 3" xfId="2638"/>
    <cellStyle name="T_CTMTQG 2008" xfId="1690"/>
    <cellStyle name="T_CTMTQG 2008 2" xfId="2145"/>
    <cellStyle name="T_CTMTQG 2008 2 2" xfId="2641"/>
    <cellStyle name="T_CTMTQG 2008 3" xfId="2640"/>
    <cellStyle name="T_CTMTQG 2008_Bieu mau danh muc du an thuoc CTMTQG nam 2008" xfId="1691"/>
    <cellStyle name="T_CTMTQG 2008_Bieu mau danh muc du an thuoc CTMTQG nam 2008 2" xfId="2146"/>
    <cellStyle name="T_CTMTQG 2008_Bieu mau danh muc du an thuoc CTMTQG nam 2008 2 2" xfId="2643"/>
    <cellStyle name="T_CTMTQG 2008_Bieu mau danh muc du an thuoc CTMTQG nam 2008 3" xfId="2642"/>
    <cellStyle name="T_CTMTQG 2008_Hi-Tong hop KQ phan bo KH nam 08- LD fong giao 15-11-08" xfId="1692"/>
    <cellStyle name="T_CTMTQG 2008_Hi-Tong hop KQ phan bo KH nam 08- LD fong giao 15-11-08 2" xfId="2147"/>
    <cellStyle name="T_CTMTQG 2008_Hi-Tong hop KQ phan bo KH nam 08- LD fong giao 15-11-08 2 2" xfId="2645"/>
    <cellStyle name="T_CTMTQG 2008_Hi-Tong hop KQ phan bo KH nam 08- LD fong giao 15-11-08 3" xfId="2644"/>
    <cellStyle name="T_CTMTQG 2008_Ket qua thuc hien nam 2008" xfId="1693"/>
    <cellStyle name="T_CTMTQG 2008_Ket qua thuc hien nam 2008 2" xfId="2148"/>
    <cellStyle name="T_CTMTQG 2008_Ket qua thuc hien nam 2008 2 2" xfId="2647"/>
    <cellStyle name="T_CTMTQG 2008_Ket qua thuc hien nam 2008 3" xfId="2646"/>
    <cellStyle name="T_CTMTQG 2008_KH XDCB_2008 lan 1" xfId="1694"/>
    <cellStyle name="T_CTMTQG 2008_KH XDCB_2008 lan 1 2" xfId="2149"/>
    <cellStyle name="T_CTMTQG 2008_KH XDCB_2008 lan 1 2 2" xfId="2649"/>
    <cellStyle name="T_CTMTQG 2008_KH XDCB_2008 lan 1 3" xfId="2648"/>
    <cellStyle name="T_CTMTQG 2008_KH XDCB_2008 lan 1 sua ngay 27-10" xfId="1695"/>
    <cellStyle name="T_CTMTQG 2008_KH XDCB_2008 lan 1 sua ngay 27-10 2" xfId="2150"/>
    <cellStyle name="T_CTMTQG 2008_KH XDCB_2008 lan 1 sua ngay 27-10 2 2" xfId="2651"/>
    <cellStyle name="T_CTMTQG 2008_KH XDCB_2008 lan 1 sua ngay 27-10 3" xfId="2650"/>
    <cellStyle name="T_CTMTQG 2008_KH XDCB_2008 lan 2 sua ngay 10-11" xfId="1696"/>
    <cellStyle name="T_CTMTQG 2008_KH XDCB_2008 lan 2 sua ngay 10-11 2" xfId="2151"/>
    <cellStyle name="T_CTMTQG 2008_KH XDCB_2008 lan 2 sua ngay 10-11 2 2" xfId="2653"/>
    <cellStyle name="T_CTMTQG 2008_KH XDCB_2008 lan 2 sua ngay 10-11 3" xfId="2652"/>
    <cellStyle name="T_Chuan bi dau tu nam 2008" xfId="1679"/>
    <cellStyle name="T_Chuan bi dau tu nam 2008 2" xfId="2134"/>
    <cellStyle name="T_Chuan bi dau tu nam 2008 2 2" xfId="2655"/>
    <cellStyle name="T_Chuan bi dau tu nam 2008 3" xfId="2654"/>
    <cellStyle name="T_Chuan bi dau tu nam 2008_bieu tong hop" xfId="1680"/>
    <cellStyle name="T_Chuan bi dau tu nam 2008_bieu tong hop 2" xfId="2135"/>
    <cellStyle name="T_Chuan bi dau tu nam 2008_bieu tong hop 2 2" xfId="2657"/>
    <cellStyle name="T_Chuan bi dau tu nam 2008_bieu tong hop 3" xfId="2656"/>
    <cellStyle name="T_Chuan bi dau tu nam 2008_Tong hop ra soat von ung 2011 -Chau" xfId="1681"/>
    <cellStyle name="T_Chuan bi dau tu nam 2008_Tong hop ra soat von ung 2011 -Chau 2" xfId="2136"/>
    <cellStyle name="T_Chuan bi dau tu nam 2008_Tong hop ra soat von ung 2011 -Chau 2 2" xfId="2659"/>
    <cellStyle name="T_Chuan bi dau tu nam 2008_Tong hop ra soat von ung 2011 -Chau 3" xfId="2658"/>
    <cellStyle name="T_Chuan bi dau tu nam 2008_Tong hop -Yte-Giao thong-Thuy loi-24-6" xfId="1682"/>
    <cellStyle name="T_Chuan bi dau tu nam 2008_Tong hop -Yte-Giao thong-Thuy loi-24-6 2" xfId="2137"/>
    <cellStyle name="T_Chuan bi dau tu nam 2008_Tong hop -Yte-Giao thong-Thuy loi-24-6 2 2" xfId="2661"/>
    <cellStyle name="T_Chuan bi dau tu nam 2008_Tong hop -Yte-Giao thong-Thuy loi-24-6 3" xfId="2660"/>
    <cellStyle name="T_DT972000" xfId="1697"/>
    <cellStyle name="T_DTDuong dong tien -sua tham tra 2009 - luong 650" xfId="1698"/>
    <cellStyle name="T_DTDuong dong tien -sua tham tra 2009 - luong 650 2" xfId="2152"/>
    <cellStyle name="T_DTDuong dong tien -sua tham tra 2009 - luong 650 2 2" xfId="2663"/>
    <cellStyle name="T_DTDuong dong tien -sua tham tra 2009 - luong 650 3" xfId="2662"/>
    <cellStyle name="T_dtTL598G1." xfId="1699"/>
    <cellStyle name="T_dtTL598G1. 2" xfId="2153"/>
    <cellStyle name="T_dtTL598G1. 2 2" xfId="2665"/>
    <cellStyle name="T_dtTL598G1. 3" xfId="2664"/>
    <cellStyle name="T_Du an khoi cong moi nam 2010" xfId="1700"/>
    <cellStyle name="T_Du an khoi cong moi nam 2010 2" xfId="2154"/>
    <cellStyle name="T_Du an khoi cong moi nam 2010 2 2" xfId="2667"/>
    <cellStyle name="T_Du an khoi cong moi nam 2010 3" xfId="2666"/>
    <cellStyle name="T_Du an khoi cong moi nam 2010_bieu tong hop" xfId="1701"/>
    <cellStyle name="T_Du an khoi cong moi nam 2010_bieu tong hop 2" xfId="2155"/>
    <cellStyle name="T_Du an khoi cong moi nam 2010_bieu tong hop 2 2" xfId="2669"/>
    <cellStyle name="T_Du an khoi cong moi nam 2010_bieu tong hop 3" xfId="2668"/>
    <cellStyle name="T_Du an khoi cong moi nam 2010_Tong hop ra soat von ung 2011 -Chau" xfId="1702"/>
    <cellStyle name="T_Du an khoi cong moi nam 2010_Tong hop ra soat von ung 2011 -Chau 2" xfId="2156"/>
    <cellStyle name="T_Du an khoi cong moi nam 2010_Tong hop ra soat von ung 2011 -Chau 2 2" xfId="2671"/>
    <cellStyle name="T_Du an khoi cong moi nam 2010_Tong hop ra soat von ung 2011 -Chau 3" xfId="2670"/>
    <cellStyle name="T_Du an khoi cong moi nam 2010_Tong hop -Yte-Giao thong-Thuy loi-24-6" xfId="1703"/>
    <cellStyle name="T_Du an khoi cong moi nam 2010_Tong hop -Yte-Giao thong-Thuy loi-24-6 2" xfId="2157"/>
    <cellStyle name="T_Du an khoi cong moi nam 2010_Tong hop -Yte-Giao thong-Thuy loi-24-6 2 2" xfId="2673"/>
    <cellStyle name="T_Du an khoi cong moi nam 2010_Tong hop -Yte-Giao thong-Thuy loi-24-6 3" xfId="2672"/>
    <cellStyle name="T_DU AN TKQH VA CHUAN BI DAU TU NAM 2007 sua ngay 9-11" xfId="1704"/>
    <cellStyle name="T_DU AN TKQH VA CHUAN BI DAU TU NAM 2007 sua ngay 9-11 2" xfId="2158"/>
    <cellStyle name="T_DU AN TKQH VA CHUAN BI DAU TU NAM 2007 sua ngay 9-11 2 2" xfId="2675"/>
    <cellStyle name="T_DU AN TKQH VA CHUAN BI DAU TU NAM 2007 sua ngay 9-11 3" xfId="2674"/>
    <cellStyle name="T_DU AN TKQH VA CHUAN BI DAU TU NAM 2007 sua ngay 9-11_Bieu mau danh muc du an thuoc CTMTQG nam 2008" xfId="1705"/>
    <cellStyle name="T_DU AN TKQH VA CHUAN BI DAU TU NAM 2007 sua ngay 9-11_Bieu mau danh muc du an thuoc CTMTQG nam 2008 2" xfId="2159"/>
    <cellStyle name="T_DU AN TKQH VA CHUAN BI DAU TU NAM 2007 sua ngay 9-11_Bieu mau danh muc du an thuoc CTMTQG nam 2008 2 2" xfId="2677"/>
    <cellStyle name="T_DU AN TKQH VA CHUAN BI DAU TU NAM 2007 sua ngay 9-11_Bieu mau danh muc du an thuoc CTMTQG nam 2008 3" xfId="2676"/>
    <cellStyle name="T_DU AN TKQH VA CHUAN BI DAU TU NAM 2007 sua ngay 9-11_Bieu mau danh muc du an thuoc CTMTQG nam 2008_bieu tong hop" xfId="1706"/>
    <cellStyle name="T_DU AN TKQH VA CHUAN BI DAU TU NAM 2007 sua ngay 9-11_Bieu mau danh muc du an thuoc CTMTQG nam 2008_bieu tong hop 2" xfId="2160"/>
    <cellStyle name="T_DU AN TKQH VA CHUAN BI DAU TU NAM 2007 sua ngay 9-11_Bieu mau danh muc du an thuoc CTMTQG nam 2008_bieu tong hop 2 2" xfId="2679"/>
    <cellStyle name="T_DU AN TKQH VA CHUAN BI DAU TU NAM 2007 sua ngay 9-11_Bieu mau danh muc du an thuoc CTMTQG nam 2008_bieu tong hop 3" xfId="2678"/>
    <cellStyle name="T_DU AN TKQH VA CHUAN BI DAU TU NAM 2007 sua ngay 9-11_Bieu mau danh muc du an thuoc CTMTQG nam 2008_Tong hop ra soat von ung 2011 -Chau" xfId="1707"/>
    <cellStyle name="T_DU AN TKQH VA CHUAN BI DAU TU NAM 2007 sua ngay 9-11_Bieu mau danh muc du an thuoc CTMTQG nam 2008_Tong hop ra soat von ung 2011 -Chau 2" xfId="2161"/>
    <cellStyle name="T_DU AN TKQH VA CHUAN BI DAU TU NAM 2007 sua ngay 9-11_Bieu mau danh muc du an thuoc CTMTQG nam 2008_Tong hop ra soat von ung 2011 -Chau 2 2" xfId="2681"/>
    <cellStyle name="T_DU AN TKQH VA CHUAN BI DAU TU NAM 2007 sua ngay 9-11_Bieu mau danh muc du an thuoc CTMTQG nam 2008_Tong hop ra soat von ung 2011 -Chau 3" xfId="2680"/>
    <cellStyle name="T_DU AN TKQH VA CHUAN BI DAU TU NAM 2007 sua ngay 9-11_Bieu mau danh muc du an thuoc CTMTQG nam 2008_Tong hop -Yte-Giao thong-Thuy loi-24-6" xfId="1708"/>
    <cellStyle name="T_DU AN TKQH VA CHUAN BI DAU TU NAM 2007 sua ngay 9-11_Bieu mau danh muc du an thuoc CTMTQG nam 2008_Tong hop -Yte-Giao thong-Thuy loi-24-6 2" xfId="2162"/>
    <cellStyle name="T_DU AN TKQH VA CHUAN BI DAU TU NAM 2007 sua ngay 9-11_Bieu mau danh muc du an thuoc CTMTQG nam 2008_Tong hop -Yte-Giao thong-Thuy loi-24-6 2 2" xfId="2683"/>
    <cellStyle name="T_DU AN TKQH VA CHUAN BI DAU TU NAM 2007 sua ngay 9-11_Bieu mau danh muc du an thuoc CTMTQG nam 2008_Tong hop -Yte-Giao thong-Thuy loi-24-6 3" xfId="2682"/>
    <cellStyle name="T_DU AN TKQH VA CHUAN BI DAU TU NAM 2007 sua ngay 9-11_Du an khoi cong moi nam 2010" xfId="1709"/>
    <cellStyle name="T_DU AN TKQH VA CHUAN BI DAU TU NAM 2007 sua ngay 9-11_Du an khoi cong moi nam 2010 2" xfId="2163"/>
    <cellStyle name="T_DU AN TKQH VA CHUAN BI DAU TU NAM 2007 sua ngay 9-11_Du an khoi cong moi nam 2010 2 2" xfId="2685"/>
    <cellStyle name="T_DU AN TKQH VA CHUAN BI DAU TU NAM 2007 sua ngay 9-11_Du an khoi cong moi nam 2010 3" xfId="2684"/>
    <cellStyle name="T_DU AN TKQH VA CHUAN BI DAU TU NAM 2007 sua ngay 9-11_Du an khoi cong moi nam 2010_bieu tong hop" xfId="1710"/>
    <cellStyle name="T_DU AN TKQH VA CHUAN BI DAU TU NAM 2007 sua ngay 9-11_Du an khoi cong moi nam 2010_bieu tong hop 2" xfId="2164"/>
    <cellStyle name="T_DU AN TKQH VA CHUAN BI DAU TU NAM 2007 sua ngay 9-11_Du an khoi cong moi nam 2010_bieu tong hop 2 2" xfId="2687"/>
    <cellStyle name="T_DU AN TKQH VA CHUAN BI DAU TU NAM 2007 sua ngay 9-11_Du an khoi cong moi nam 2010_bieu tong hop 3" xfId="2686"/>
    <cellStyle name="T_DU AN TKQH VA CHUAN BI DAU TU NAM 2007 sua ngay 9-11_Du an khoi cong moi nam 2010_Tong hop ra soat von ung 2011 -Chau" xfId="1711"/>
    <cellStyle name="T_DU AN TKQH VA CHUAN BI DAU TU NAM 2007 sua ngay 9-11_Du an khoi cong moi nam 2010_Tong hop ra soat von ung 2011 -Chau 2" xfId="2165"/>
    <cellStyle name="T_DU AN TKQH VA CHUAN BI DAU TU NAM 2007 sua ngay 9-11_Du an khoi cong moi nam 2010_Tong hop ra soat von ung 2011 -Chau 2 2" xfId="2689"/>
    <cellStyle name="T_DU AN TKQH VA CHUAN BI DAU TU NAM 2007 sua ngay 9-11_Du an khoi cong moi nam 2010_Tong hop ra soat von ung 2011 -Chau 3" xfId="2688"/>
    <cellStyle name="T_DU AN TKQH VA CHUAN BI DAU TU NAM 2007 sua ngay 9-11_Du an khoi cong moi nam 2010_Tong hop -Yte-Giao thong-Thuy loi-24-6" xfId="1712"/>
    <cellStyle name="T_DU AN TKQH VA CHUAN BI DAU TU NAM 2007 sua ngay 9-11_Du an khoi cong moi nam 2010_Tong hop -Yte-Giao thong-Thuy loi-24-6 2" xfId="2166"/>
    <cellStyle name="T_DU AN TKQH VA CHUAN BI DAU TU NAM 2007 sua ngay 9-11_Du an khoi cong moi nam 2010_Tong hop -Yte-Giao thong-Thuy loi-24-6 2 2" xfId="2691"/>
    <cellStyle name="T_DU AN TKQH VA CHUAN BI DAU TU NAM 2007 sua ngay 9-11_Du an khoi cong moi nam 2010_Tong hop -Yte-Giao thong-Thuy loi-24-6 3" xfId="2690"/>
    <cellStyle name="T_DU AN TKQH VA CHUAN BI DAU TU NAM 2007 sua ngay 9-11_Ket qua phan bo von nam 2008" xfId="1713"/>
    <cellStyle name="T_DU AN TKQH VA CHUAN BI DAU TU NAM 2007 sua ngay 9-11_Ket qua phan bo von nam 2008 2" xfId="2167"/>
    <cellStyle name="T_DU AN TKQH VA CHUAN BI DAU TU NAM 2007 sua ngay 9-11_Ket qua phan bo von nam 2008 2 2" xfId="2693"/>
    <cellStyle name="T_DU AN TKQH VA CHUAN BI DAU TU NAM 2007 sua ngay 9-11_Ket qua phan bo von nam 2008 3" xfId="2692"/>
    <cellStyle name="T_DU AN TKQH VA CHUAN BI DAU TU NAM 2007 sua ngay 9-11_KH XDCB_2008 lan 2 sua ngay 10-11" xfId="1714"/>
    <cellStyle name="T_DU AN TKQH VA CHUAN BI DAU TU NAM 2007 sua ngay 9-11_KH XDCB_2008 lan 2 sua ngay 10-11 2" xfId="2168"/>
    <cellStyle name="T_DU AN TKQH VA CHUAN BI DAU TU NAM 2007 sua ngay 9-11_KH XDCB_2008 lan 2 sua ngay 10-11 2 2" xfId="2695"/>
    <cellStyle name="T_DU AN TKQH VA CHUAN BI DAU TU NAM 2007 sua ngay 9-11_KH XDCB_2008 lan 2 sua ngay 10-11 3" xfId="2694"/>
    <cellStyle name="T_du toan dieu chinh  20-8-2006" xfId="1715"/>
    <cellStyle name="T_du toan dieu chinh  20-8-2006 2" xfId="2169"/>
    <cellStyle name="T_du toan dieu chinh  20-8-2006 2 2" xfId="2697"/>
    <cellStyle name="T_du toan dieu chinh  20-8-2006 3" xfId="2696"/>
    <cellStyle name="T_Du toan khao sat (bo sung 2009)" xfId="1716"/>
    <cellStyle name="T_Du toan khao sat (bo sung 2009) 2" xfId="2170"/>
    <cellStyle name="T_Du toan khao sat (bo sung 2009) 2 2" xfId="2699"/>
    <cellStyle name="T_Du toan khao sat (bo sung 2009) 3" xfId="2698"/>
    <cellStyle name="T_du toan lan 3" xfId="1717"/>
    <cellStyle name="T_du toan lan 3 2" xfId="2171"/>
    <cellStyle name="T_du toan lan 3 2 2" xfId="2701"/>
    <cellStyle name="T_du toan lan 3 3" xfId="2700"/>
    <cellStyle name="T_Ke hoach KTXH  nam 2009_PKT thang 11 nam 2008" xfId="1718"/>
    <cellStyle name="T_Ke hoach KTXH  nam 2009_PKT thang 11 nam 2008 2" xfId="2172"/>
    <cellStyle name="T_Ke hoach KTXH  nam 2009_PKT thang 11 nam 2008 2 2" xfId="2703"/>
    <cellStyle name="T_Ke hoach KTXH  nam 2009_PKT thang 11 nam 2008 3" xfId="2702"/>
    <cellStyle name="T_Ke hoach KTXH  nam 2009_PKT thang 11 nam 2008_bieu tong hop" xfId="1719"/>
    <cellStyle name="T_Ke hoach KTXH  nam 2009_PKT thang 11 nam 2008_bieu tong hop 2" xfId="2173"/>
    <cellStyle name="T_Ke hoach KTXH  nam 2009_PKT thang 11 nam 2008_bieu tong hop 2 2" xfId="2705"/>
    <cellStyle name="T_Ke hoach KTXH  nam 2009_PKT thang 11 nam 2008_bieu tong hop 3" xfId="2704"/>
    <cellStyle name="T_Ke hoach KTXH  nam 2009_PKT thang 11 nam 2008_Tong hop ra soat von ung 2011 -Chau" xfId="1720"/>
    <cellStyle name="T_Ke hoach KTXH  nam 2009_PKT thang 11 nam 2008_Tong hop ra soat von ung 2011 -Chau 2" xfId="2174"/>
    <cellStyle name="T_Ke hoach KTXH  nam 2009_PKT thang 11 nam 2008_Tong hop ra soat von ung 2011 -Chau 2 2" xfId="2707"/>
    <cellStyle name="T_Ke hoach KTXH  nam 2009_PKT thang 11 nam 2008_Tong hop ra soat von ung 2011 -Chau 3" xfId="2706"/>
    <cellStyle name="T_Ke hoach KTXH  nam 2009_PKT thang 11 nam 2008_Tong hop -Yte-Giao thong-Thuy loi-24-6" xfId="1721"/>
    <cellStyle name="T_Ke hoach KTXH  nam 2009_PKT thang 11 nam 2008_Tong hop -Yte-Giao thong-Thuy loi-24-6 2" xfId="2175"/>
    <cellStyle name="T_Ke hoach KTXH  nam 2009_PKT thang 11 nam 2008_Tong hop -Yte-Giao thong-Thuy loi-24-6 2 2" xfId="2709"/>
    <cellStyle name="T_Ke hoach KTXH  nam 2009_PKT thang 11 nam 2008_Tong hop -Yte-Giao thong-Thuy loi-24-6 3" xfId="2708"/>
    <cellStyle name="T_Ket qua dau thau" xfId="1722"/>
    <cellStyle name="T_Ket qua dau thau 2" xfId="2176"/>
    <cellStyle name="T_Ket qua dau thau 2 2" xfId="2711"/>
    <cellStyle name="T_Ket qua dau thau 3" xfId="2710"/>
    <cellStyle name="T_Ket qua dau thau_bieu tong hop" xfId="1723"/>
    <cellStyle name="T_Ket qua dau thau_bieu tong hop 2" xfId="2177"/>
    <cellStyle name="T_Ket qua dau thau_bieu tong hop 2 2" xfId="2713"/>
    <cellStyle name="T_Ket qua dau thau_bieu tong hop 3" xfId="2712"/>
    <cellStyle name="T_Ket qua dau thau_Tong hop ra soat von ung 2011 -Chau" xfId="1724"/>
    <cellStyle name="T_Ket qua dau thau_Tong hop ra soat von ung 2011 -Chau 2" xfId="2178"/>
    <cellStyle name="T_Ket qua dau thau_Tong hop ra soat von ung 2011 -Chau 2 2" xfId="2715"/>
    <cellStyle name="T_Ket qua dau thau_Tong hop ra soat von ung 2011 -Chau 3" xfId="2714"/>
    <cellStyle name="T_Ket qua dau thau_Tong hop -Yte-Giao thong-Thuy loi-24-6" xfId="1725"/>
    <cellStyle name="T_Ket qua dau thau_Tong hop -Yte-Giao thong-Thuy loi-24-6 2" xfId="2179"/>
    <cellStyle name="T_Ket qua dau thau_Tong hop -Yte-Giao thong-Thuy loi-24-6 2 2" xfId="2717"/>
    <cellStyle name="T_Ket qua dau thau_Tong hop -Yte-Giao thong-Thuy loi-24-6 3" xfId="2716"/>
    <cellStyle name="T_Ket qua phan bo von nam 2008" xfId="1726"/>
    <cellStyle name="T_Ket qua phan bo von nam 2008 2" xfId="2180"/>
    <cellStyle name="T_Ket qua phan bo von nam 2008 2 2" xfId="2719"/>
    <cellStyle name="T_Ket qua phan bo von nam 2008 3" xfId="2718"/>
    <cellStyle name="T_KL NT dap nen Dot 3" xfId="1730"/>
    <cellStyle name="T_KL NT Dot 3" xfId="1731"/>
    <cellStyle name="T_Kl VL ranh" xfId="1732"/>
    <cellStyle name="T_Kl VL ranh 2" xfId="2184"/>
    <cellStyle name="T_Kl VL ranh 2 2" xfId="2721"/>
    <cellStyle name="T_Kl VL ranh 3" xfId="2720"/>
    <cellStyle name="T_KLNMD1" xfId="1733"/>
    <cellStyle name="T_KLNMD1 2" xfId="2185"/>
    <cellStyle name="T_KLNMD1 2 2" xfId="2723"/>
    <cellStyle name="T_KLNMD1 3" xfId="2722"/>
    <cellStyle name="T_KH XDCB_2008 lan 2 sua ngay 10-11" xfId="1727"/>
    <cellStyle name="T_KH XDCB_2008 lan 2 sua ngay 10-11 2" xfId="2181"/>
    <cellStyle name="T_KH XDCB_2008 lan 2 sua ngay 10-11 2 2" xfId="2725"/>
    <cellStyle name="T_KH XDCB_2008 lan 2 sua ngay 10-11 3" xfId="2724"/>
    <cellStyle name="T_Khao satD1" xfId="1728"/>
    <cellStyle name="T_Khao satD1 2" xfId="2182"/>
    <cellStyle name="T_Khao satD1 2 2" xfId="2727"/>
    <cellStyle name="T_Khao satD1 3" xfId="2726"/>
    <cellStyle name="T_Khoi luong cac hang muc chi tiet-702" xfId="1729"/>
    <cellStyle name="T_Khoi luong cac hang muc chi tiet-702 2" xfId="2183"/>
    <cellStyle name="T_Khoi luong cac hang muc chi tiet-702 2 2" xfId="2729"/>
    <cellStyle name="T_Khoi luong cac hang muc chi tiet-702 3" xfId="2728"/>
    <cellStyle name="T_mau bieu doan giam sat 2010 (version 2)" xfId="1734"/>
    <cellStyle name="T_mau bieu doan giam sat 2010 (version 2) 2" xfId="2186"/>
    <cellStyle name="T_mau bieu doan giam sat 2010 (version 2) 2 2" xfId="2731"/>
    <cellStyle name="T_mau bieu doan giam sat 2010 (version 2) 3" xfId="2730"/>
    <cellStyle name="T_mau KL vach son" xfId="1735"/>
    <cellStyle name="T_mau KL vach son 2" xfId="2187"/>
    <cellStyle name="T_mau KL vach son 2 2" xfId="2733"/>
    <cellStyle name="T_mau KL vach son 3" xfId="2732"/>
    <cellStyle name="T_Me_Tri_6_07" xfId="1736"/>
    <cellStyle name="T_Me_Tri_6_07 2" xfId="2188"/>
    <cellStyle name="T_Me_Tri_6_07 2 2" xfId="2735"/>
    <cellStyle name="T_Me_Tri_6_07 3" xfId="2734"/>
    <cellStyle name="T_N2 thay dat (N1-1)" xfId="1737"/>
    <cellStyle name="T_N2 thay dat (N1-1) 2" xfId="2189"/>
    <cellStyle name="T_N2 thay dat (N1-1) 2 2" xfId="2737"/>
    <cellStyle name="T_N2 thay dat (N1-1) 3" xfId="2736"/>
    <cellStyle name="T_Phuong an can doi nam 2008" xfId="1738"/>
    <cellStyle name="T_Phuong an can doi nam 2008 2" xfId="2190"/>
    <cellStyle name="T_Phuong an can doi nam 2008 2 2" xfId="2739"/>
    <cellStyle name="T_Phuong an can doi nam 2008 3" xfId="2738"/>
    <cellStyle name="T_Phuong an can doi nam 2008_bieu tong hop" xfId="1739"/>
    <cellStyle name="T_Phuong an can doi nam 2008_bieu tong hop 2" xfId="2191"/>
    <cellStyle name="T_Phuong an can doi nam 2008_bieu tong hop 2 2" xfId="2741"/>
    <cellStyle name="T_Phuong an can doi nam 2008_bieu tong hop 3" xfId="2740"/>
    <cellStyle name="T_Phuong an can doi nam 2008_Tong hop ra soat von ung 2011 -Chau" xfId="1740"/>
    <cellStyle name="T_Phuong an can doi nam 2008_Tong hop ra soat von ung 2011 -Chau 2" xfId="2192"/>
    <cellStyle name="T_Phuong an can doi nam 2008_Tong hop ra soat von ung 2011 -Chau 2 2" xfId="2743"/>
    <cellStyle name="T_Phuong an can doi nam 2008_Tong hop ra soat von ung 2011 -Chau 3" xfId="2742"/>
    <cellStyle name="T_Phuong an can doi nam 2008_Tong hop -Yte-Giao thong-Thuy loi-24-6" xfId="1741"/>
    <cellStyle name="T_Phuong an can doi nam 2008_Tong hop -Yte-Giao thong-Thuy loi-24-6 2" xfId="2193"/>
    <cellStyle name="T_Phuong an can doi nam 2008_Tong hop -Yte-Giao thong-Thuy loi-24-6 2 2" xfId="2745"/>
    <cellStyle name="T_Phuong an can doi nam 2008_Tong hop -Yte-Giao thong-Thuy loi-24-6 3" xfId="2744"/>
    <cellStyle name="T_San sat hach moi" xfId="1742"/>
    <cellStyle name="T_San sat hach moi 2" xfId="2194"/>
    <cellStyle name="T_San sat hach moi 2 2" xfId="2747"/>
    <cellStyle name="T_San sat hach moi 3" xfId="2746"/>
    <cellStyle name="T_Seagame(BTL)" xfId="1743"/>
    <cellStyle name="T_So GTVT" xfId="1744"/>
    <cellStyle name="T_So GTVT 2" xfId="2195"/>
    <cellStyle name="T_So GTVT 2 2" xfId="2749"/>
    <cellStyle name="T_So GTVT 3" xfId="2748"/>
    <cellStyle name="T_So GTVT_bieu tong hop" xfId="1745"/>
    <cellStyle name="T_So GTVT_bieu tong hop 2" xfId="2196"/>
    <cellStyle name="T_So GTVT_bieu tong hop 2 2" xfId="2751"/>
    <cellStyle name="T_So GTVT_bieu tong hop 3" xfId="2750"/>
    <cellStyle name="T_So GTVT_Tong hop ra soat von ung 2011 -Chau" xfId="1746"/>
    <cellStyle name="T_So GTVT_Tong hop ra soat von ung 2011 -Chau 2" xfId="2197"/>
    <cellStyle name="T_So GTVT_Tong hop ra soat von ung 2011 -Chau 2 2" xfId="2753"/>
    <cellStyle name="T_So GTVT_Tong hop ra soat von ung 2011 -Chau 3" xfId="2752"/>
    <cellStyle name="T_So GTVT_Tong hop -Yte-Giao thong-Thuy loi-24-6" xfId="1747"/>
    <cellStyle name="T_So GTVT_Tong hop -Yte-Giao thong-Thuy loi-24-6 2" xfId="2198"/>
    <cellStyle name="T_So GTVT_Tong hop -Yte-Giao thong-Thuy loi-24-6 2 2" xfId="2755"/>
    <cellStyle name="T_So GTVT_Tong hop -Yte-Giao thong-Thuy loi-24-6 3" xfId="2754"/>
    <cellStyle name="T_SS BVTC cau va cong tuyen Le Chan" xfId="1748"/>
    <cellStyle name="T_SS BVTC cau va cong tuyen Le Chan 2" xfId="2199"/>
    <cellStyle name="T_SS BVTC cau va cong tuyen Le Chan 2 2" xfId="2757"/>
    <cellStyle name="T_SS BVTC cau va cong tuyen Le Chan 3" xfId="2756"/>
    <cellStyle name="T_Tay Bac 1" xfId="1749"/>
    <cellStyle name="T_Tay Bac 1 2" xfId="2200"/>
    <cellStyle name="T_Tay Bac 1 2 2" xfId="2759"/>
    <cellStyle name="T_Tay Bac 1 3" xfId="2758"/>
    <cellStyle name="T_Tay Bac 1_Bao cao kiem toan kh 2010" xfId="1750"/>
    <cellStyle name="T_Tay Bac 1_Bao cao kiem toan kh 2010 2" xfId="2201"/>
    <cellStyle name="T_Tay Bac 1_Bao cao kiem toan kh 2010 2 2" xfId="2761"/>
    <cellStyle name="T_Tay Bac 1_Bao cao kiem toan kh 2010 2 2 2" xfId="3185"/>
    <cellStyle name="T_Tay Bac 1_Bao cao kiem toan kh 2010 2 3" xfId="3087"/>
    <cellStyle name="T_Tay Bac 1_Bao cao kiem toan kh 2010 3" xfId="2760"/>
    <cellStyle name="T_Tay Bac 1_Bao cao kiem toan kh 2010 3 2" xfId="3184"/>
    <cellStyle name="T_Tay Bac 1_Bao cao kiem toan kh 2010 4" xfId="3030"/>
    <cellStyle name="T_Tay Bac 1_Book1" xfId="1751"/>
    <cellStyle name="T_Tay Bac 1_Book1 2" xfId="2202"/>
    <cellStyle name="T_Tay Bac 1_Book1 2 2" xfId="2763"/>
    <cellStyle name="T_Tay Bac 1_Book1 2 2 2" xfId="3187"/>
    <cellStyle name="T_Tay Bac 1_Book1 2 3" xfId="3088"/>
    <cellStyle name="T_Tay Bac 1_Book1 3" xfId="2762"/>
    <cellStyle name="T_Tay Bac 1_Book1 3 2" xfId="3186"/>
    <cellStyle name="T_Tay Bac 1_Book1 4" xfId="3031"/>
    <cellStyle name="T_Tay Bac 1_Ke hoach 2010 (theo doi)2" xfId="1752"/>
    <cellStyle name="T_Tay Bac 1_Ke hoach 2010 (theo doi)2 2" xfId="2203"/>
    <cellStyle name="T_Tay Bac 1_Ke hoach 2010 (theo doi)2 2 2" xfId="2765"/>
    <cellStyle name="T_Tay Bac 1_Ke hoach 2010 (theo doi)2 2 2 2" xfId="3189"/>
    <cellStyle name="T_Tay Bac 1_Ke hoach 2010 (theo doi)2 2 3" xfId="3089"/>
    <cellStyle name="T_Tay Bac 1_Ke hoach 2010 (theo doi)2 3" xfId="2764"/>
    <cellStyle name="T_Tay Bac 1_Ke hoach 2010 (theo doi)2 3 2" xfId="3188"/>
    <cellStyle name="T_Tay Bac 1_Ke hoach 2010 (theo doi)2 4" xfId="3032"/>
    <cellStyle name="T_Tay Bac 1_QD UBND tinh" xfId="1753"/>
    <cellStyle name="T_Tay Bac 1_QD UBND tinh 2" xfId="2204"/>
    <cellStyle name="T_Tay Bac 1_QD UBND tinh 2 2" xfId="2767"/>
    <cellStyle name="T_Tay Bac 1_QD UBND tinh 2 2 2" xfId="3191"/>
    <cellStyle name="T_Tay Bac 1_QD UBND tinh 2 3" xfId="3090"/>
    <cellStyle name="T_Tay Bac 1_QD UBND tinh 3" xfId="2766"/>
    <cellStyle name="T_Tay Bac 1_QD UBND tinh 3 2" xfId="3190"/>
    <cellStyle name="T_Tay Bac 1_QD UBND tinh 4" xfId="3033"/>
    <cellStyle name="T_Tay Bac 1_Worksheet in D: My Documents Luc Van ban xu ly Nam 2011 Bao cao ra soat tam ung TPCP" xfId="1754"/>
    <cellStyle name="T_Tay Bac 1_Worksheet in D: My Documents Luc Van ban xu ly Nam 2011 Bao cao ra soat tam ung TPCP 2" xfId="2205"/>
    <cellStyle name="T_Tay Bac 1_Worksheet in D: My Documents Luc Van ban xu ly Nam 2011 Bao cao ra soat tam ung TPCP 2 2" xfId="2769"/>
    <cellStyle name="T_Tay Bac 1_Worksheet in D: My Documents Luc Van ban xu ly Nam 2011 Bao cao ra soat tam ung TPCP 2 2 2" xfId="3193"/>
    <cellStyle name="T_Tay Bac 1_Worksheet in D: My Documents Luc Van ban xu ly Nam 2011 Bao cao ra soat tam ung TPCP 2 3" xfId="3091"/>
    <cellStyle name="T_Tay Bac 1_Worksheet in D: My Documents Luc Van ban xu ly Nam 2011 Bao cao ra soat tam ung TPCP 3" xfId="2768"/>
    <cellStyle name="T_Tay Bac 1_Worksheet in D: My Documents Luc Van ban xu ly Nam 2011 Bao cao ra soat tam ung TPCP 3 2" xfId="3192"/>
    <cellStyle name="T_Tay Bac 1_Worksheet in D: My Documents Luc Van ban xu ly Nam 2011 Bao cao ra soat tam ung TPCP 4" xfId="3034"/>
    <cellStyle name="T_TDT + duong(8-5-07)" xfId="1755"/>
    <cellStyle name="T_TDT + duong(8-5-07) 2" xfId="2206"/>
    <cellStyle name="T_TDT + duong(8-5-07) 2 2" xfId="2771"/>
    <cellStyle name="T_TDT + duong(8-5-07) 3" xfId="2770"/>
    <cellStyle name="T_tien2004" xfId="1762"/>
    <cellStyle name="T_tien2004 2" xfId="2213"/>
    <cellStyle name="T_tien2004 2 2" xfId="2773"/>
    <cellStyle name="T_tien2004 3" xfId="2772"/>
    <cellStyle name="T_TKE-ChoDon-sua" xfId="1763"/>
    <cellStyle name="T_TKE-ChoDon-sua 2" xfId="2214"/>
    <cellStyle name="T_TKE-ChoDon-sua 2 2" xfId="2775"/>
    <cellStyle name="T_TKE-ChoDon-sua 3" xfId="2774"/>
    <cellStyle name="T_Tong hop 3 tinh (11_5)-TTH-QN-QT" xfId="1764"/>
    <cellStyle name="T_Tong hop 3 tinh (11_5)-TTH-QN-QT 2" xfId="2215"/>
    <cellStyle name="T_Tong hop 3 tinh (11_5)-TTH-QN-QT 2 2" xfId="2777"/>
    <cellStyle name="T_Tong hop 3 tinh (11_5)-TTH-QN-QT 3" xfId="2776"/>
    <cellStyle name="T_Tong hop khoi luong Dot 3" xfId="1765"/>
    <cellStyle name="T_Tong hop khoi luong Dot 3 2" xfId="2216"/>
    <cellStyle name="T_Tong hop khoi luong Dot 3 2 2" xfId="2779"/>
    <cellStyle name="T_Tong hop khoi luong Dot 3 3" xfId="2778"/>
    <cellStyle name="T_Tong hop theo doi von TPCP" xfId="1766"/>
    <cellStyle name="T_Tong hop theo doi von TPCP 2" xfId="2217"/>
    <cellStyle name="T_Tong hop theo doi von TPCP 2 2" xfId="2781"/>
    <cellStyle name="T_Tong hop theo doi von TPCP 2 2 2" xfId="3195"/>
    <cellStyle name="T_Tong hop theo doi von TPCP 2 3" xfId="3092"/>
    <cellStyle name="T_Tong hop theo doi von TPCP 3" xfId="2780"/>
    <cellStyle name="T_Tong hop theo doi von TPCP 3 2" xfId="3194"/>
    <cellStyle name="T_Tong hop theo doi von TPCP 4" xfId="3035"/>
    <cellStyle name="T_Tong hop theo doi von TPCP_Bao cao kiem toan kh 2010" xfId="1767"/>
    <cellStyle name="T_Tong hop theo doi von TPCP_Bao cao kiem toan kh 2010 2" xfId="2218"/>
    <cellStyle name="T_Tong hop theo doi von TPCP_Bao cao kiem toan kh 2010 2 2" xfId="2783"/>
    <cellStyle name="T_Tong hop theo doi von TPCP_Bao cao kiem toan kh 2010 2 2 2" xfId="3197"/>
    <cellStyle name="T_Tong hop theo doi von TPCP_Bao cao kiem toan kh 2010 2 3" xfId="3093"/>
    <cellStyle name="T_Tong hop theo doi von TPCP_Bao cao kiem toan kh 2010 3" xfId="2782"/>
    <cellStyle name="T_Tong hop theo doi von TPCP_Bao cao kiem toan kh 2010 3 2" xfId="3196"/>
    <cellStyle name="T_Tong hop theo doi von TPCP_Bao cao kiem toan kh 2010 4" xfId="3036"/>
    <cellStyle name="T_Tong hop theo doi von TPCP_Ke hoach 2010 (theo doi)2" xfId="1768"/>
    <cellStyle name="T_Tong hop theo doi von TPCP_Ke hoach 2010 (theo doi)2 2" xfId="2219"/>
    <cellStyle name="T_Tong hop theo doi von TPCP_Ke hoach 2010 (theo doi)2 2 2" xfId="2785"/>
    <cellStyle name="T_Tong hop theo doi von TPCP_Ke hoach 2010 (theo doi)2 2 2 2" xfId="3199"/>
    <cellStyle name="T_Tong hop theo doi von TPCP_Ke hoach 2010 (theo doi)2 2 3" xfId="3094"/>
    <cellStyle name="T_Tong hop theo doi von TPCP_Ke hoach 2010 (theo doi)2 3" xfId="2784"/>
    <cellStyle name="T_Tong hop theo doi von TPCP_Ke hoach 2010 (theo doi)2 3 2" xfId="3198"/>
    <cellStyle name="T_Tong hop theo doi von TPCP_Ke hoach 2010 (theo doi)2 4" xfId="3037"/>
    <cellStyle name="T_Tong hop theo doi von TPCP_QD UBND tinh" xfId="1769"/>
    <cellStyle name="T_Tong hop theo doi von TPCP_QD UBND tinh 2" xfId="2220"/>
    <cellStyle name="T_Tong hop theo doi von TPCP_QD UBND tinh 2 2" xfId="2787"/>
    <cellStyle name="T_Tong hop theo doi von TPCP_QD UBND tinh 2 2 2" xfId="3201"/>
    <cellStyle name="T_Tong hop theo doi von TPCP_QD UBND tinh 2 3" xfId="3095"/>
    <cellStyle name="T_Tong hop theo doi von TPCP_QD UBND tinh 3" xfId="2786"/>
    <cellStyle name="T_Tong hop theo doi von TPCP_QD UBND tinh 3 2" xfId="3200"/>
    <cellStyle name="T_Tong hop theo doi von TPCP_QD UBND tinh 4" xfId="3038"/>
    <cellStyle name="T_Tong hop theo doi von TPCP_Worksheet in D: My Documents Luc Van ban xu ly Nam 2011 Bao cao ra soat tam ung TPCP" xfId="1770"/>
    <cellStyle name="T_Tong hop theo doi von TPCP_Worksheet in D: My Documents Luc Van ban xu ly Nam 2011 Bao cao ra soat tam ung TPCP 2" xfId="2221"/>
    <cellStyle name="T_Tong hop theo doi von TPCP_Worksheet in D: My Documents Luc Van ban xu ly Nam 2011 Bao cao ra soat tam ung TPCP 2 2" xfId="2789"/>
    <cellStyle name="T_Tong hop theo doi von TPCP_Worksheet in D: My Documents Luc Van ban xu ly Nam 2011 Bao cao ra soat tam ung TPCP 2 2 2" xfId="3203"/>
    <cellStyle name="T_Tong hop theo doi von TPCP_Worksheet in D: My Documents Luc Van ban xu ly Nam 2011 Bao cao ra soat tam ung TPCP 2 3" xfId="3096"/>
    <cellStyle name="T_Tong hop theo doi von TPCP_Worksheet in D: My Documents Luc Van ban xu ly Nam 2011 Bao cao ra soat tam ung TPCP 3" xfId="2788"/>
    <cellStyle name="T_Tong hop theo doi von TPCP_Worksheet in D: My Documents Luc Van ban xu ly Nam 2011 Bao cao ra soat tam ung TPCP 3 2" xfId="3202"/>
    <cellStyle name="T_Tong hop theo doi von TPCP_Worksheet in D: My Documents Luc Van ban xu ly Nam 2011 Bao cao ra soat tam ung TPCP 4" xfId="3039"/>
    <cellStyle name="T_tham_tra_du_toan" xfId="1756"/>
    <cellStyle name="T_tham_tra_du_toan 2" xfId="2207"/>
    <cellStyle name="T_tham_tra_du_toan 2 2" xfId="2791"/>
    <cellStyle name="T_tham_tra_du_toan 3" xfId="2790"/>
    <cellStyle name="T_Thiet bi" xfId="1757"/>
    <cellStyle name="T_Thiet bi 2" xfId="2208"/>
    <cellStyle name="T_Thiet bi 2 2" xfId="2793"/>
    <cellStyle name="T_Thiet bi 3" xfId="2792"/>
    <cellStyle name="T_THKL 1303" xfId="1758"/>
    <cellStyle name="T_THKL 1303 2" xfId="2209"/>
    <cellStyle name="T_THKL 1303 2 2" xfId="2795"/>
    <cellStyle name="T_THKL 1303 3" xfId="2794"/>
    <cellStyle name="T_Thong ke" xfId="1759"/>
    <cellStyle name="T_Thong ke 2" xfId="2210"/>
    <cellStyle name="T_Thong ke 2 2" xfId="2797"/>
    <cellStyle name="T_Thong ke 3" xfId="2796"/>
    <cellStyle name="T_Thong ke cong" xfId="1760"/>
    <cellStyle name="T_Thong ke cong 2" xfId="2211"/>
    <cellStyle name="T_Thong ke cong 2 2" xfId="2799"/>
    <cellStyle name="T_Thong ke cong 3" xfId="2798"/>
    <cellStyle name="T_thong ke giao dan sinh" xfId="1761"/>
    <cellStyle name="T_thong ke giao dan sinh 2" xfId="2212"/>
    <cellStyle name="T_thong ke giao dan sinh 2 2" xfId="2801"/>
    <cellStyle name="T_thong ke giao dan sinh 3" xfId="2800"/>
    <cellStyle name="T_VBPL kiểm toán Đầu tư XDCB 2010" xfId="1771"/>
    <cellStyle name="T_VBPL kiểm toán Đầu tư XDCB 2010 2" xfId="2222"/>
    <cellStyle name="T_VBPL kiểm toán Đầu tư XDCB 2010 2 2" xfId="2803"/>
    <cellStyle name="T_VBPL kiểm toán Đầu tư XDCB 2010 3" xfId="2802"/>
    <cellStyle name="T_Worksheet in D: ... Hoan thien 5goi theo KL cu 28-06 4.Cong 5goi Coc 33-Km1+490.13 Cong coc 33-km1+490.13" xfId="1772"/>
    <cellStyle name="T_Worksheet in D: ... Hoan thien 5goi theo KL cu 28-06 4.Cong 5goi Coc 33-Km1+490.13 Cong coc 33-km1+490.13 2" xfId="2223"/>
    <cellStyle name="T_Worksheet in D: ... Hoan thien 5goi theo KL cu 28-06 4.Cong 5goi Coc 33-Km1+490.13 Cong coc 33-km1+490.13 2 2" xfId="2805"/>
    <cellStyle name="T_Worksheet in D: ... Hoan thien 5goi theo KL cu 28-06 4.Cong 5goi Coc 33-Km1+490.13 Cong coc 33-km1+490.13 3" xfId="2804"/>
    <cellStyle name="T_ÿÿÿÿÿ" xfId="1773"/>
    <cellStyle name="T_ÿÿÿÿÿ 2" xfId="2224"/>
    <cellStyle name="T_ÿÿÿÿÿ 2 2" xfId="2807"/>
    <cellStyle name="T_ÿÿÿÿÿ 3" xfId="2806"/>
    <cellStyle name="Text" xfId="1774"/>
    <cellStyle name="Text Indent A" xfId="1775"/>
    <cellStyle name="Text Indent B" xfId="1776"/>
    <cellStyle name="Text Indent C" xfId="1777"/>
    <cellStyle name="Text_Bao cao doan cong tac cua Bo thang 4-2010" xfId="1778"/>
    <cellStyle name="Tien1" xfId="1789"/>
    <cellStyle name="Tiêu đề" xfId="1790"/>
    <cellStyle name="Times New Roman" xfId="1791"/>
    <cellStyle name="Tính toán" xfId="1792"/>
    <cellStyle name="Tính toán 2" xfId="2227"/>
    <cellStyle name="Tính toán 2 2" xfId="2809"/>
    <cellStyle name="Tính toán 2 2 2" xfId="3205"/>
    <cellStyle name="Tính toán 2 3" xfId="3097"/>
    <cellStyle name="Tính toán 3" xfId="2808"/>
    <cellStyle name="Tính toán 3 2" xfId="3204"/>
    <cellStyle name="Tính toán 4" xfId="3040"/>
    <cellStyle name="tit1" xfId="1793"/>
    <cellStyle name="tit2" xfId="1794"/>
    <cellStyle name="tit2 2" xfId="2228"/>
    <cellStyle name="tit2 2 2" xfId="2811"/>
    <cellStyle name="tit2 3" xfId="2810"/>
    <cellStyle name="tit3" xfId="1795"/>
    <cellStyle name="tit4" xfId="1796"/>
    <cellStyle name="Title" xfId="55" builtinId="15" customBuiltin="1"/>
    <cellStyle name="Title 2" xfId="1797"/>
    <cellStyle name="Title 3" xfId="2328"/>
    <cellStyle name="Tongcong" xfId="1799"/>
    <cellStyle name="Tongcong 2" xfId="2230"/>
    <cellStyle name="Total" xfId="56" builtinId="25" customBuiltin="1"/>
    <cellStyle name="Total 2" xfId="1801"/>
    <cellStyle name="Total 3" xfId="1802"/>
    <cellStyle name="Total 3 2" xfId="2231"/>
    <cellStyle name="Total 3 2 2" xfId="2813"/>
    <cellStyle name="Total 3 2 2 2" xfId="3207"/>
    <cellStyle name="Total 3 2 3" xfId="3099"/>
    <cellStyle name="Total 3 3" xfId="2812"/>
    <cellStyle name="Total 3 3 2" xfId="3206"/>
    <cellStyle name="Total 3 4" xfId="3042"/>
    <cellStyle name="Total 4" xfId="2329"/>
    <cellStyle name="Total 5" xfId="152"/>
    <cellStyle name="Tổng" xfId="1798"/>
    <cellStyle name="Tổng 2" xfId="2229"/>
    <cellStyle name="Tổng 2 2" xfId="2815"/>
    <cellStyle name="Tổng 2 2 2" xfId="3209"/>
    <cellStyle name="Tổng 2 3" xfId="3098"/>
    <cellStyle name="Tổng 3" xfId="2814"/>
    <cellStyle name="Tổng 3 2" xfId="3208"/>
    <cellStyle name="Tổng 4" xfId="3041"/>
    <cellStyle name="Tốt" xfId="1800"/>
    <cellStyle name="tt1" xfId="1805"/>
    <cellStyle name="Tuan" xfId="1806"/>
    <cellStyle name="Tusental (0)_pldt" xfId="1807"/>
    <cellStyle name="Tusental_pldt" xfId="1808"/>
    <cellStyle name="th" xfId="1779"/>
    <cellStyle name="th 2" xfId="2225"/>
    <cellStyle name="th 2 2" xfId="2817"/>
    <cellStyle name="th 3" xfId="2816"/>
    <cellStyle name="than" xfId="1780"/>
    <cellStyle name="thanh" xfId="1781"/>
    <cellStyle name="þ_x001d_ð¤_x000c_¯þ_x0014__x000d_¨þU_x0001_À_x0004_ _x0015__x000f__x0001__x0001_" xfId="1782"/>
    <cellStyle name="þ_x001d_ð·_x000c_æþ'_x000d_ßþU_x0001_Ø_x0005_ü_x0014__x0007__x0001__x0001_" xfId="1783"/>
    <cellStyle name="þ_x001d_ðÇ%Uý—&amp;Hý9_x0008_Ÿ s_x000a__x0007__x0001__x0001_" xfId="1784"/>
    <cellStyle name="þ_x001d_ðÇ%Uý—&amp;Hý9_x0008_Ÿ_x0009_s_x000a__x0007__x0001__x0001_" xfId="2226"/>
    <cellStyle name="þ_x001d_ðK_x000c_Fý_x001b__x000d_9ýU_x0001_Ð_x0008_¦)_x0007__x0001__x0001_" xfId="1785"/>
    <cellStyle name="thuong-10" xfId="1786"/>
    <cellStyle name="thuong-11" xfId="1787"/>
    <cellStyle name="Thuyet minh" xfId="1788"/>
    <cellStyle name="trang" xfId="1803"/>
    <cellStyle name="Trung tính" xfId="1804"/>
    <cellStyle name="u" xfId="1809"/>
    <cellStyle name="ux_3_¼­¿ï-¾È»ê" xfId="1810"/>
    <cellStyle name="Valuta (0)_CALPREZZ" xfId="1811"/>
    <cellStyle name="Valuta_ PESO ELETTR." xfId="1812"/>
    <cellStyle name="VANG1" xfId="1815"/>
    <cellStyle name="Văn bản Cảnh báo" xfId="1813"/>
    <cellStyle name="Văn bản Giải thích" xfId="1814"/>
    <cellStyle name="viet" xfId="1816"/>
    <cellStyle name="viet2" xfId="1817"/>
    <cellStyle name="viet2 2" xfId="2232"/>
    <cellStyle name="viet2 2 2" xfId="2964"/>
    <cellStyle name="viet2 2 2 2" xfId="3320"/>
    <cellStyle name="viet2 2 3" xfId="2965"/>
    <cellStyle name="viet2 2 3 2" xfId="3321"/>
    <cellStyle name="viet2 3" xfId="2966"/>
    <cellStyle name="viet2 3 2" xfId="3322"/>
    <cellStyle name="viet2 4" xfId="2967"/>
    <cellStyle name="viet2 4 2" xfId="3323"/>
    <cellStyle name="Vietnam 1" xfId="1818"/>
    <cellStyle name="VN new romanNormal" xfId="1819"/>
    <cellStyle name="VN new romanNormal 2" xfId="2233"/>
    <cellStyle name="VN new romanNormal 2 2" xfId="2818"/>
    <cellStyle name="vn time 10" xfId="1820"/>
    <cellStyle name="Vn Time 13" xfId="1821"/>
    <cellStyle name="Vn Time 14" xfId="1822"/>
    <cellStyle name="VN time new roman" xfId="1823"/>
    <cellStyle name="VN time new roman 2" xfId="2234"/>
    <cellStyle name="VN time new roman 2 2" xfId="2819"/>
    <cellStyle name="vn_time" xfId="1824"/>
    <cellStyle name="vnbo" xfId="1825"/>
    <cellStyle name="vnbo 2" xfId="2235"/>
    <cellStyle name="vnbo 2 2" xfId="2821"/>
    <cellStyle name="vnbo 3" xfId="2820"/>
    <cellStyle name="vntxt1" xfId="1830"/>
    <cellStyle name="vntxt2" xfId="1831"/>
    <cellStyle name="vnhead1" xfId="1826"/>
    <cellStyle name="vnhead1 2" xfId="2236"/>
    <cellStyle name="vnhead1 2 2" xfId="2968"/>
    <cellStyle name="vnhead1 2 2 2" xfId="3324"/>
    <cellStyle name="vnhead1 2 3" xfId="2969"/>
    <cellStyle name="vnhead1 2 3 2" xfId="3325"/>
    <cellStyle name="vnhead1 3" xfId="2970"/>
    <cellStyle name="vnhead1 3 2" xfId="3326"/>
    <cellStyle name="vnhead1 4" xfId="2971"/>
    <cellStyle name="vnhead1 4 2" xfId="3327"/>
    <cellStyle name="vnhead2" xfId="1827"/>
    <cellStyle name="vnhead2 2" xfId="2237"/>
    <cellStyle name="vnhead2 2 2" xfId="2823"/>
    <cellStyle name="vnhead2 3" xfId="2822"/>
    <cellStyle name="vnhead3" xfId="1828"/>
    <cellStyle name="vnhead3 2" xfId="2238"/>
    <cellStyle name="vnhead3 2 2" xfId="2825"/>
    <cellStyle name="vnhead3 3" xfId="2824"/>
    <cellStyle name="vnhead4" xfId="1829"/>
    <cellStyle name="W?hrung [0]_35ERI8T2gbIEMixb4v26icuOo" xfId="1832"/>
    <cellStyle name="W?hrung_35ERI8T2gbIEMixb4v26icuOo" xfId="1833"/>
    <cellStyle name="Währung [0]_68574_Materialbedarfsliste" xfId="1834"/>
    <cellStyle name="Währung_68574_Materialbedarfsliste" xfId="1835"/>
    <cellStyle name="Walutowy [0]_Invoices2001Slovakia" xfId="1836"/>
    <cellStyle name="Walutowy_Invoices2001Slovakia" xfId="1837"/>
    <cellStyle name="Warning Text" xfId="57" builtinId="11" customBuiltin="1"/>
    <cellStyle name="Warning Text 2" xfId="1838"/>
    <cellStyle name="Warning Text 3" xfId="2330"/>
    <cellStyle name="Warning Text 4" xfId="153"/>
    <cellStyle name="wrap" xfId="1839"/>
    <cellStyle name="Wไhrung [0]_35ERI8T2gbIEMixb4v26icuOo" xfId="1840"/>
    <cellStyle name="Wไhrung_35ERI8T2gbIEMixb4v26icuOo" xfId="1841"/>
    <cellStyle name="Xấu" xfId="1842"/>
    <cellStyle name="xuan" xfId="1843"/>
    <cellStyle name="y" xfId="1844"/>
    <cellStyle name="Ý kh¸c_B¶ng 1 (2)" xfId="1845"/>
    <cellStyle name="เครื่องหมายสกุลเงิน [0]_FTC_OFFER" xfId="1846"/>
    <cellStyle name="เครื่องหมายสกุลเงิน_FTC_OFFER" xfId="1847"/>
    <cellStyle name="ปกติ_FTC_OFFER" xfId="1848"/>
    <cellStyle name=" [0.00]_ Att. 1- Cover" xfId="64"/>
    <cellStyle name="_ Att. 1- Cover" xfId="65"/>
    <cellStyle name="?_ Att. 1- Cover" xfId="66"/>
    <cellStyle name="똿뗦먛귟 [0.00]_PRODUCT DETAIL Q1" xfId="58"/>
    <cellStyle name="똿뗦먛귟_PRODUCT DETAIL Q1" xfId="59"/>
    <cellStyle name="믅됞 [0.00]_PRODUCT DETAIL Q1" xfId="60"/>
    <cellStyle name="믅됞_PRODUCT DETAIL Q1" xfId="61"/>
    <cellStyle name="백분율_††††† " xfId="1849"/>
    <cellStyle name="뷭?_BOOKSHIP" xfId="62"/>
    <cellStyle name="안건회계법인" xfId="1850"/>
    <cellStyle name="콤마 [ - 유형1" xfId="1851"/>
    <cellStyle name="콤마 [ - 유형2" xfId="1852"/>
    <cellStyle name="콤마 [ - 유형3" xfId="1853"/>
    <cellStyle name="콤마 [ - 유형4" xfId="1854"/>
    <cellStyle name="콤마 [ - 유형5" xfId="1855"/>
    <cellStyle name="콤마 [ - 유형6" xfId="1856"/>
    <cellStyle name="콤마 [ - 유형7" xfId="1857"/>
    <cellStyle name="콤마 [ - 유형8" xfId="1858"/>
    <cellStyle name="콤마 [0]_ 비목별 월별기술 " xfId="1859"/>
    <cellStyle name="콤마_ 비목별 월별기술 " xfId="1860"/>
    <cellStyle name="통화 [0]_††††† " xfId="1861"/>
    <cellStyle name="통화_††††† " xfId="1862"/>
    <cellStyle name="표준_ 97년 경영분석(안)" xfId="1863"/>
    <cellStyle name="표줠_Sheet1_1_총괄표 (수출입) (2)" xfId="1864"/>
    <cellStyle name="一般_00Q3902REV.1" xfId="1865"/>
    <cellStyle name="千分位[0]_00Q3902REV.1" xfId="1866"/>
    <cellStyle name="千分位_00Q3902REV.1" xfId="1867"/>
    <cellStyle name="桁区切り [0.00]_BE-BQ" xfId="1868"/>
    <cellStyle name="桁区切り_BE-BQ" xfId="1869"/>
    <cellStyle name="標準_(A1)BOQ " xfId="1870"/>
    <cellStyle name="貨幣 [0]_00Q3902REV.1" xfId="1871"/>
    <cellStyle name="貨幣[0]_BRE" xfId="63"/>
    <cellStyle name="貨幣_00Q3902REV.1" xfId="1873"/>
    <cellStyle name="通貨 [0.00]_BE-BQ" xfId="1874"/>
    <cellStyle name="通貨_BE-BQ" xfId="18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22\du%20toan\vui\San%20pham\Phu%20Tan_AG\Duong%20Day\LUUTAM\VBAO\BookJHFGJGXBGCCNCVCCVVCVCC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anhvan\tam\nah%2095-97\My%20Documents\DT%20XECEL\A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JHFGJGXBGCCNCVCCVVCVCC2"/>
      <sheetName val="#REF"/>
      <sheetName val="_REF"/>
      <sheetName val="MTP"/>
      <sheetName val="CT Thang Mo"/>
      <sheetName val="CT  PL"/>
      <sheetName val="dg-VTu"/>
      <sheetName val="khongin"/>
      <sheetName val="CHITIET VL-NC-TT1p"/>
      <sheetName val="TONGKE3p"/>
      <sheetName val="CHITIET VL-NC-TT -1p"/>
      <sheetName val="PNT-QUOT-#3"/>
      <sheetName val="COAT&amp;WRAP-QIOT-#3"/>
      <sheetName val="XL4Poppy"/>
      <sheetName val="dongia (2)"/>
      <sheetName val="B-B"/>
      <sheetName val="CHITIET VL-NC"/>
      <sheetName val="DON GIA"/>
      <sheetName val="Sheet1"/>
      <sheetName val="DN"/>
      <sheetName val="VP"/>
      <sheetName val="KD"/>
      <sheetName val="DD"/>
      <sheetName val="CT"/>
      <sheetName val="PX"/>
      <sheetName val="GR"/>
      <sheetName val="00000000"/>
      <sheetName val="DS CHU Phuc"/>
      <sheetName val="DS THI AT"/>
      <sheetName val="Bien Ban"/>
      <sheetName val="Sheet2"/>
      <sheetName val="Tổng kê"/>
      <sheetName val="Dgia vat tu"/>
      <sheetName val="Don gia_III"/>
      <sheetName val="MTP1"/>
      <sheetName val="MTO REV.2(ARMOR)"/>
      <sheetName val="MeKong - Penetration"/>
      <sheetName val="Dist. Perform - Ctns.sales in "/>
      <sheetName val="Dist. Perform - Value.sales in"/>
      <sheetName val="Dist. Perform - Value.sales Out"/>
      <sheetName val="Head Count"/>
      <sheetName val="Sales Result For Month"/>
      <sheetName val="PTTL"/>
      <sheetName val="CHITIET VL-NC-TT-3p"/>
      <sheetName val="BC Ton Kho New"/>
      <sheetName val="BC Cua GSBH New"/>
      <sheetName val="10000000"/>
      <sheetName val="Quantity"/>
      <sheetName val="CaMay"/>
      <sheetName val="DGiaTN"/>
      <sheetName val="DGiaT"/>
      <sheetName val="TT"/>
      <sheetName val="DTKLg"/>
      <sheetName val="VL"/>
      <sheetName val="PTVTu"/>
      <sheetName val="THKP-Full"/>
      <sheetName val="KLg"/>
      <sheetName val="data"/>
      <sheetName val="ThongSo"/>
      <sheetName val="Chitiet"/>
      <sheetName val="Dongia"/>
      <sheetName val="Gia_GC_Satthep"/>
      <sheetName val="Ref"/>
      <sheetName val="ESTI."/>
      <sheetName val="DI-ESTI"/>
      <sheetName val="DS CHU Ph_x0001__x0000_"/>
      <sheetName val=""/>
      <sheetName val="Chuso"/>
      <sheetName val="Bhyt t1"/>
      <sheetName val="bieu_solie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 val="V-M(Bdinh)"/>
      <sheetName val="PT ksat"/>
      <sheetName val="LUONG KS"/>
      <sheetName val="May"/>
      <sheetName val="heso"/>
      <sheetName val="PTDG"/>
      <sheetName val="THDT"/>
      <sheetName val="VAT LIEU"/>
      <sheetName val="DTCT"/>
      <sheetName val="ranh ho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 Ph­¬ng mai 2"/>
      <sheetName val="CL Ph­¬ng mai 2"/>
      <sheetName val="DT MN V¨n H­¬ng"/>
      <sheetName val="CL MN V¨n H­¬ng"/>
      <sheetName val="DT Hµ t©y"/>
      <sheetName val="CL Hµ t©y"/>
      <sheetName val="DT Bæ tóc"/>
      <sheetName val="CL Bæ tóc"/>
      <sheetName val="DT Ph­¬ng mai 1"/>
      <sheetName val="CL Ph­¬ng mai  1"/>
      <sheetName val="§¬n gi¸ chÝnh"/>
      <sheetName val="Dù to¸n mÉu"/>
      <sheetName val="CLVL MÉu"/>
      <sheetName val="00000000"/>
      <sheetName val="Dialog1"/>
    </sheetNames>
    <sheetDataSet>
      <sheetData sheetId="0"/>
      <sheetData sheetId="1"/>
      <sheetData sheetId="2"/>
      <sheetData sheetId="3"/>
      <sheetData sheetId="4"/>
      <sheetData sheetId="5"/>
      <sheetData sheetId="6"/>
      <sheetData sheetId="7"/>
      <sheetData sheetId="8"/>
      <sheetData sheetId="9"/>
      <sheetData sheetId="10">
        <row r="4">
          <cell r="F4">
            <v>0</v>
          </cell>
        </row>
        <row r="5">
          <cell r="F5">
            <v>1369</v>
          </cell>
        </row>
        <row r="6">
          <cell r="F6">
            <v>1712</v>
          </cell>
        </row>
        <row r="7">
          <cell r="F7">
            <v>1011</v>
          </cell>
        </row>
        <row r="9">
          <cell r="F9">
            <v>1011</v>
          </cell>
        </row>
        <row r="10">
          <cell r="F10">
            <v>643.1</v>
          </cell>
        </row>
        <row r="11">
          <cell r="F11">
            <v>2750</v>
          </cell>
        </row>
        <row r="12">
          <cell r="F12">
            <v>3951</v>
          </cell>
        </row>
        <row r="13">
          <cell r="F13">
            <v>1617</v>
          </cell>
        </row>
        <row r="14">
          <cell r="F14">
            <v>2780</v>
          </cell>
        </row>
        <row r="15">
          <cell r="F15">
            <v>4052</v>
          </cell>
        </row>
        <row r="16">
          <cell r="F16">
            <v>1232</v>
          </cell>
        </row>
        <row r="17">
          <cell r="F17">
            <v>1960</v>
          </cell>
        </row>
        <row r="18">
          <cell r="F18">
            <v>780</v>
          </cell>
        </row>
        <row r="19">
          <cell r="F19">
            <v>2206</v>
          </cell>
        </row>
        <row r="20">
          <cell r="F20">
            <v>2206</v>
          </cell>
        </row>
        <row r="21">
          <cell r="F21">
            <v>1312</v>
          </cell>
        </row>
        <row r="22">
          <cell r="F22">
            <v>12840</v>
          </cell>
        </row>
        <row r="23">
          <cell r="F23">
            <v>2599</v>
          </cell>
        </row>
        <row r="24">
          <cell r="F24">
            <v>1471</v>
          </cell>
        </row>
        <row r="25">
          <cell r="F25">
            <v>135290</v>
          </cell>
        </row>
        <row r="26">
          <cell r="F26">
            <v>1894</v>
          </cell>
        </row>
        <row r="27">
          <cell r="F27">
            <v>3632</v>
          </cell>
        </row>
        <row r="28">
          <cell r="F28">
            <v>1894</v>
          </cell>
        </row>
        <row r="29">
          <cell r="F29">
            <v>14747</v>
          </cell>
        </row>
        <row r="30">
          <cell r="F30">
            <v>5835</v>
          </cell>
        </row>
        <row r="31">
          <cell r="F31">
            <v>12840</v>
          </cell>
        </row>
        <row r="32">
          <cell r="F32">
            <v>1471</v>
          </cell>
        </row>
        <row r="33">
          <cell r="F33">
            <v>12840</v>
          </cell>
        </row>
        <row r="40">
          <cell r="F40">
            <v>324</v>
          </cell>
        </row>
        <row r="41">
          <cell r="F41">
            <v>891</v>
          </cell>
        </row>
        <row r="42">
          <cell r="F42">
            <v>891</v>
          </cell>
        </row>
        <row r="43">
          <cell r="F43">
            <v>130</v>
          </cell>
        </row>
        <row r="53">
          <cell r="F53">
            <v>400</v>
          </cell>
        </row>
        <row r="54">
          <cell r="F54">
            <v>1068</v>
          </cell>
        </row>
        <row r="55">
          <cell r="F55">
            <v>12840</v>
          </cell>
        </row>
        <row r="56">
          <cell r="F56">
            <v>12840</v>
          </cell>
        </row>
        <row r="60">
          <cell r="F60">
            <v>2470</v>
          </cell>
        </row>
        <row r="61">
          <cell r="F61">
            <v>2007</v>
          </cell>
        </row>
        <row r="62">
          <cell r="F62">
            <v>12840</v>
          </cell>
        </row>
        <row r="63">
          <cell r="F63">
            <v>10700</v>
          </cell>
        </row>
        <row r="64">
          <cell r="F64">
            <v>2189</v>
          </cell>
        </row>
        <row r="65">
          <cell r="F65">
            <v>2736</v>
          </cell>
        </row>
        <row r="66">
          <cell r="F66">
            <v>2736</v>
          </cell>
        </row>
        <row r="67">
          <cell r="F67">
            <v>1519</v>
          </cell>
        </row>
        <row r="68">
          <cell r="F68">
            <v>304</v>
          </cell>
        </row>
        <row r="69">
          <cell r="F69">
            <v>12840</v>
          </cell>
        </row>
        <row r="70">
          <cell r="F70">
            <v>12840</v>
          </cell>
        </row>
        <row r="72">
          <cell r="F72">
            <v>2803</v>
          </cell>
        </row>
        <row r="73">
          <cell r="F73">
            <v>8072</v>
          </cell>
        </row>
        <row r="74">
          <cell r="F74">
            <v>1528</v>
          </cell>
        </row>
        <row r="75">
          <cell r="F75">
            <v>12840</v>
          </cell>
        </row>
        <row r="76">
          <cell r="F76">
            <v>540</v>
          </cell>
        </row>
        <row r="82">
          <cell r="F82">
            <v>1518.99</v>
          </cell>
        </row>
        <row r="83">
          <cell r="F83">
            <v>12840</v>
          </cell>
        </row>
        <row r="89">
          <cell r="F89">
            <v>8988</v>
          </cell>
        </row>
        <row r="90">
          <cell r="F90">
            <v>2736</v>
          </cell>
        </row>
        <row r="91">
          <cell r="F91">
            <v>5188</v>
          </cell>
        </row>
        <row r="92">
          <cell r="F92">
            <v>51495</v>
          </cell>
        </row>
        <row r="93">
          <cell r="F93">
            <v>1700.58</v>
          </cell>
        </row>
        <row r="94">
          <cell r="F94">
            <v>1700.58</v>
          </cell>
        </row>
        <row r="95">
          <cell r="F95">
            <v>1700.58</v>
          </cell>
        </row>
        <row r="96">
          <cell r="F96">
            <v>12840</v>
          </cell>
        </row>
        <row r="97">
          <cell r="F97">
            <v>2375</v>
          </cell>
        </row>
        <row r="100">
          <cell r="F100">
            <v>12840</v>
          </cell>
        </row>
        <row r="101">
          <cell r="F101">
            <v>20714</v>
          </cell>
        </row>
        <row r="102">
          <cell r="F102">
            <v>2969</v>
          </cell>
        </row>
        <row r="103">
          <cell r="F103">
            <v>20000</v>
          </cell>
        </row>
        <row r="105">
          <cell r="F105">
            <v>36282</v>
          </cell>
        </row>
        <row r="107">
          <cell r="F107">
            <v>4525</v>
          </cell>
        </row>
        <row r="108">
          <cell r="F108">
            <v>5430</v>
          </cell>
        </row>
        <row r="113">
          <cell r="F113">
            <v>539</v>
          </cell>
        </row>
        <row r="114">
          <cell r="F114">
            <v>552</v>
          </cell>
        </row>
        <row r="115">
          <cell r="F115">
            <v>1962</v>
          </cell>
        </row>
        <row r="116">
          <cell r="F116">
            <v>1962</v>
          </cell>
        </row>
        <row r="117">
          <cell r="F117">
            <v>892</v>
          </cell>
        </row>
        <row r="118">
          <cell r="F118">
            <v>892</v>
          </cell>
        </row>
        <row r="119">
          <cell r="F119">
            <v>892</v>
          </cell>
        </row>
        <row r="120">
          <cell r="F120">
            <v>892</v>
          </cell>
        </row>
        <row r="122">
          <cell r="F122">
            <v>11940</v>
          </cell>
        </row>
        <row r="125">
          <cell r="F125">
            <v>583.70000000000005</v>
          </cell>
        </row>
        <row r="126">
          <cell r="F126">
            <v>583.70000000000005</v>
          </cell>
        </row>
        <row r="127">
          <cell r="F127">
            <v>4510</v>
          </cell>
        </row>
        <row r="129">
          <cell r="F129">
            <v>10700</v>
          </cell>
        </row>
        <row r="132">
          <cell r="F132">
            <v>5000</v>
          </cell>
        </row>
        <row r="133">
          <cell r="F133">
            <v>5000</v>
          </cell>
        </row>
        <row r="135">
          <cell r="F135">
            <v>4510</v>
          </cell>
        </row>
        <row r="136">
          <cell r="F136">
            <v>1649</v>
          </cell>
        </row>
        <row r="137">
          <cell r="F137">
            <v>1649</v>
          </cell>
        </row>
        <row r="138">
          <cell r="F138">
            <v>1649</v>
          </cell>
        </row>
        <row r="139">
          <cell r="F139">
            <v>1649</v>
          </cell>
        </row>
        <row r="140">
          <cell r="F140">
            <v>10000</v>
          </cell>
        </row>
        <row r="141">
          <cell r="F141">
            <v>5000</v>
          </cell>
        </row>
        <row r="142">
          <cell r="F142">
            <v>50000</v>
          </cell>
        </row>
        <row r="143">
          <cell r="F143">
            <v>35490</v>
          </cell>
        </row>
        <row r="148">
          <cell r="F148">
            <v>300</v>
          </cell>
        </row>
        <row r="149">
          <cell r="F149">
            <v>465</v>
          </cell>
        </row>
        <row r="150">
          <cell r="F150">
            <v>300</v>
          </cell>
        </row>
        <row r="151">
          <cell r="F151">
            <v>8068</v>
          </cell>
        </row>
        <row r="152">
          <cell r="F152">
            <v>6413</v>
          </cell>
        </row>
        <row r="154">
          <cell r="F154">
            <v>43152</v>
          </cell>
        </row>
        <row r="155">
          <cell r="F155">
            <v>13079</v>
          </cell>
        </row>
        <row r="156">
          <cell r="F156">
            <v>10700</v>
          </cell>
        </row>
        <row r="157">
          <cell r="F157">
            <v>35490</v>
          </cell>
        </row>
        <row r="160">
          <cell r="F160">
            <v>3091</v>
          </cell>
        </row>
        <row r="161">
          <cell r="F161">
            <v>3091</v>
          </cell>
        </row>
        <row r="162">
          <cell r="F162">
            <v>2089</v>
          </cell>
        </row>
        <row r="163">
          <cell r="F163">
            <v>1962</v>
          </cell>
        </row>
        <row r="165">
          <cell r="F165">
            <v>2189</v>
          </cell>
        </row>
        <row r="166">
          <cell r="F166">
            <v>583.70000000000005</v>
          </cell>
        </row>
        <row r="170">
          <cell r="F170">
            <v>12960</v>
          </cell>
        </row>
        <row r="175">
          <cell r="F175">
            <v>15494</v>
          </cell>
        </row>
        <row r="554">
          <cell r="F554">
            <v>1490</v>
          </cell>
        </row>
        <row r="555">
          <cell r="F555">
            <v>6082</v>
          </cell>
        </row>
        <row r="556">
          <cell r="F556">
            <v>1738</v>
          </cell>
        </row>
        <row r="557">
          <cell r="F557">
            <v>6827</v>
          </cell>
        </row>
        <row r="558">
          <cell r="F558">
            <v>2483</v>
          </cell>
        </row>
        <row r="559">
          <cell r="F559">
            <v>8689</v>
          </cell>
        </row>
        <row r="560">
          <cell r="F560">
            <v>16758</v>
          </cell>
        </row>
        <row r="561">
          <cell r="F561">
            <v>40218</v>
          </cell>
        </row>
        <row r="562">
          <cell r="F562">
            <v>15695</v>
          </cell>
        </row>
        <row r="563">
          <cell r="F563">
            <v>15695</v>
          </cell>
        </row>
        <row r="564">
          <cell r="F564">
            <v>15695</v>
          </cell>
        </row>
        <row r="565">
          <cell r="F565">
            <v>27369</v>
          </cell>
        </row>
        <row r="566">
          <cell r="F566">
            <v>27369</v>
          </cell>
        </row>
        <row r="567">
          <cell r="F567">
            <v>27369</v>
          </cell>
        </row>
        <row r="568">
          <cell r="F568">
            <v>19716</v>
          </cell>
        </row>
        <row r="569">
          <cell r="F569">
            <v>31390</v>
          </cell>
        </row>
        <row r="570">
          <cell r="F570">
            <v>21662</v>
          </cell>
        </row>
        <row r="571">
          <cell r="F571">
            <v>26072</v>
          </cell>
        </row>
        <row r="572">
          <cell r="F572">
            <v>23607</v>
          </cell>
        </row>
        <row r="573">
          <cell r="F573">
            <v>26720</v>
          </cell>
        </row>
        <row r="574">
          <cell r="F574">
            <v>46177</v>
          </cell>
        </row>
        <row r="575">
          <cell r="F575">
            <v>66152</v>
          </cell>
        </row>
        <row r="576">
          <cell r="F576">
            <v>60964</v>
          </cell>
        </row>
        <row r="577">
          <cell r="F577">
            <v>115312</v>
          </cell>
        </row>
        <row r="578">
          <cell r="F578">
            <v>68746</v>
          </cell>
        </row>
        <row r="579">
          <cell r="F579">
            <v>118036</v>
          </cell>
        </row>
        <row r="580">
          <cell r="F580">
            <v>389</v>
          </cell>
        </row>
        <row r="581">
          <cell r="F581">
            <v>649</v>
          </cell>
        </row>
        <row r="582">
          <cell r="F582">
            <v>1167</v>
          </cell>
        </row>
        <row r="583">
          <cell r="F583">
            <v>908</v>
          </cell>
        </row>
        <row r="584">
          <cell r="F584">
            <v>1038</v>
          </cell>
        </row>
        <row r="585">
          <cell r="F585">
            <v>519</v>
          </cell>
        </row>
        <row r="586">
          <cell r="F586">
            <v>778</v>
          </cell>
        </row>
        <row r="587">
          <cell r="F587">
            <v>1167</v>
          </cell>
        </row>
        <row r="588">
          <cell r="F588">
            <v>2594</v>
          </cell>
        </row>
        <row r="589">
          <cell r="F589">
            <v>259</v>
          </cell>
        </row>
        <row r="590">
          <cell r="F590">
            <v>454</v>
          </cell>
        </row>
        <row r="591">
          <cell r="F591">
            <v>1038</v>
          </cell>
        </row>
        <row r="592">
          <cell r="F592">
            <v>1245</v>
          </cell>
        </row>
        <row r="593">
          <cell r="F593">
            <v>23348</v>
          </cell>
        </row>
        <row r="594">
          <cell r="F594">
            <v>21402</v>
          </cell>
        </row>
        <row r="595">
          <cell r="F595">
            <v>14138</v>
          </cell>
        </row>
        <row r="596">
          <cell r="F596">
            <v>26201</v>
          </cell>
        </row>
        <row r="597">
          <cell r="F597">
            <v>24385</v>
          </cell>
        </row>
        <row r="598">
          <cell r="F598">
            <v>24515</v>
          </cell>
        </row>
        <row r="599">
          <cell r="F599">
            <v>24515</v>
          </cell>
        </row>
        <row r="600">
          <cell r="F600">
            <v>38783</v>
          </cell>
        </row>
        <row r="601">
          <cell r="F601">
            <v>38783</v>
          </cell>
        </row>
        <row r="602">
          <cell r="F602">
            <v>84.311999999999998</v>
          </cell>
        </row>
        <row r="603">
          <cell r="F603">
            <v>114.145</v>
          </cell>
        </row>
        <row r="604">
          <cell r="F604">
            <v>778</v>
          </cell>
        </row>
        <row r="605">
          <cell r="F605">
            <v>1167</v>
          </cell>
        </row>
        <row r="606">
          <cell r="F606">
            <v>389</v>
          </cell>
        </row>
        <row r="607">
          <cell r="F607">
            <v>519</v>
          </cell>
        </row>
        <row r="608">
          <cell r="F608">
            <v>649</v>
          </cell>
        </row>
        <row r="609">
          <cell r="F609">
            <v>778</v>
          </cell>
        </row>
        <row r="610">
          <cell r="F610">
            <v>778</v>
          </cell>
        </row>
        <row r="611">
          <cell r="F611">
            <v>519</v>
          </cell>
        </row>
        <row r="612">
          <cell r="F612">
            <v>1427</v>
          </cell>
        </row>
        <row r="613">
          <cell r="F613">
            <v>1686</v>
          </cell>
        </row>
        <row r="614">
          <cell r="F614">
            <v>389</v>
          </cell>
        </row>
        <row r="615">
          <cell r="F615">
            <v>519</v>
          </cell>
        </row>
        <row r="616">
          <cell r="F616">
            <v>519</v>
          </cell>
        </row>
        <row r="617">
          <cell r="F617">
            <v>778</v>
          </cell>
        </row>
        <row r="618">
          <cell r="F618">
            <v>1297</v>
          </cell>
        </row>
        <row r="619">
          <cell r="F619">
            <v>5837</v>
          </cell>
        </row>
        <row r="620">
          <cell r="F620">
            <v>1297</v>
          </cell>
        </row>
        <row r="621">
          <cell r="F621">
            <v>1686</v>
          </cell>
        </row>
        <row r="622">
          <cell r="F622">
            <v>1946</v>
          </cell>
        </row>
        <row r="623">
          <cell r="F623">
            <v>7783</v>
          </cell>
        </row>
        <row r="624">
          <cell r="F624">
            <v>2594</v>
          </cell>
        </row>
        <row r="625">
          <cell r="F625">
            <v>11373</v>
          </cell>
        </row>
        <row r="626">
          <cell r="F626">
            <v>12099</v>
          </cell>
        </row>
        <row r="627">
          <cell r="F627">
            <v>19721</v>
          </cell>
        </row>
        <row r="628">
          <cell r="F628">
            <v>17302</v>
          </cell>
        </row>
        <row r="629">
          <cell r="F629">
            <v>5445</v>
          </cell>
        </row>
        <row r="630">
          <cell r="F630">
            <v>7501</v>
          </cell>
        </row>
        <row r="631">
          <cell r="F631">
            <v>9437</v>
          </cell>
        </row>
        <row r="632">
          <cell r="F632">
            <v>6775</v>
          </cell>
        </row>
        <row r="633">
          <cell r="F633">
            <v>9921</v>
          </cell>
        </row>
        <row r="634">
          <cell r="F634">
            <v>15003</v>
          </cell>
        </row>
        <row r="635">
          <cell r="F635">
            <v>23351</v>
          </cell>
        </row>
        <row r="636">
          <cell r="F636">
            <v>7501</v>
          </cell>
        </row>
        <row r="637">
          <cell r="F637">
            <v>10647</v>
          </cell>
        </row>
        <row r="638">
          <cell r="F638">
            <v>15850</v>
          </cell>
        </row>
        <row r="639">
          <cell r="F639">
            <v>24198</v>
          </cell>
        </row>
        <row r="640">
          <cell r="F640">
            <v>5566</v>
          </cell>
        </row>
        <row r="641">
          <cell r="F641">
            <v>7622</v>
          </cell>
        </row>
        <row r="642">
          <cell r="F642">
            <v>11736</v>
          </cell>
        </row>
        <row r="643">
          <cell r="F643">
            <v>17665</v>
          </cell>
        </row>
        <row r="644">
          <cell r="F644">
            <v>13188</v>
          </cell>
        </row>
        <row r="645">
          <cell r="F645">
            <v>9195</v>
          </cell>
        </row>
        <row r="646">
          <cell r="F646">
            <v>14398</v>
          </cell>
        </row>
        <row r="647">
          <cell r="F647">
            <v>22988</v>
          </cell>
        </row>
        <row r="648">
          <cell r="F648">
            <v>37507</v>
          </cell>
        </row>
        <row r="649">
          <cell r="F649">
            <v>13188</v>
          </cell>
        </row>
        <row r="650">
          <cell r="F650">
            <v>19116</v>
          </cell>
        </row>
        <row r="651">
          <cell r="F651">
            <v>28312</v>
          </cell>
        </row>
        <row r="652">
          <cell r="F652">
            <v>43556</v>
          </cell>
        </row>
        <row r="653">
          <cell r="F653">
            <v>6050</v>
          </cell>
        </row>
        <row r="654">
          <cell r="F654">
            <v>9316</v>
          </cell>
        </row>
        <row r="655">
          <cell r="F655">
            <v>15124</v>
          </cell>
        </row>
        <row r="656">
          <cell r="F656">
            <v>24198</v>
          </cell>
        </row>
        <row r="657">
          <cell r="F657">
            <v>18269</v>
          </cell>
        </row>
        <row r="658">
          <cell r="F658">
            <v>28312</v>
          </cell>
        </row>
        <row r="659">
          <cell r="F659">
            <v>16334</v>
          </cell>
        </row>
        <row r="660">
          <cell r="F660">
            <v>6331</v>
          </cell>
        </row>
        <row r="661">
          <cell r="F661">
            <v>7448</v>
          </cell>
        </row>
        <row r="662">
          <cell r="F662">
            <v>8317</v>
          </cell>
        </row>
        <row r="663">
          <cell r="F663">
            <v>8317</v>
          </cell>
        </row>
        <row r="664">
          <cell r="F664">
            <v>6775</v>
          </cell>
        </row>
        <row r="665">
          <cell r="F665">
            <v>6775</v>
          </cell>
        </row>
        <row r="666">
          <cell r="F666">
            <v>188.08</v>
          </cell>
        </row>
        <row r="667">
          <cell r="F667">
            <v>194.56</v>
          </cell>
        </row>
        <row r="668">
          <cell r="F668">
            <v>259.42</v>
          </cell>
        </row>
        <row r="669">
          <cell r="F669">
            <v>259.42</v>
          </cell>
        </row>
        <row r="671">
          <cell r="F671">
            <v>233.48</v>
          </cell>
        </row>
        <row r="672">
          <cell r="F672">
            <v>364.49</v>
          </cell>
        </row>
        <row r="673">
          <cell r="F673">
            <v>12960</v>
          </cell>
        </row>
        <row r="674">
          <cell r="F674">
            <v>622.61</v>
          </cell>
        </row>
        <row r="675">
          <cell r="F675">
            <v>648.54999999999995</v>
          </cell>
        </row>
        <row r="676">
          <cell r="F676">
            <v>882.03</v>
          </cell>
        </row>
        <row r="677">
          <cell r="F677">
            <v>679.68</v>
          </cell>
        </row>
        <row r="678">
          <cell r="F678">
            <v>840.52</v>
          </cell>
        </row>
        <row r="679">
          <cell r="F679">
            <v>1011.74</v>
          </cell>
        </row>
        <row r="680">
          <cell r="F680">
            <v>3923</v>
          </cell>
        </row>
        <row r="681">
          <cell r="F681">
            <v>4600</v>
          </cell>
        </row>
        <row r="682">
          <cell r="F682">
            <v>10417</v>
          </cell>
        </row>
        <row r="683">
          <cell r="F683">
            <v>10958</v>
          </cell>
        </row>
        <row r="684">
          <cell r="F684">
            <v>12988</v>
          </cell>
        </row>
        <row r="687">
          <cell r="F687">
            <v>24775</v>
          </cell>
        </row>
        <row r="688">
          <cell r="F688">
            <v>24775</v>
          </cell>
        </row>
        <row r="689">
          <cell r="F689">
            <v>24775</v>
          </cell>
        </row>
        <row r="690">
          <cell r="F690">
            <v>23867</v>
          </cell>
        </row>
        <row r="691">
          <cell r="F691">
            <v>23867</v>
          </cell>
        </row>
        <row r="692">
          <cell r="F692">
            <v>23867</v>
          </cell>
        </row>
        <row r="693">
          <cell r="F693">
            <v>32428</v>
          </cell>
        </row>
        <row r="694">
          <cell r="F694">
            <v>32428</v>
          </cell>
        </row>
        <row r="695">
          <cell r="F695">
            <v>32428</v>
          </cell>
        </row>
        <row r="696">
          <cell r="F696">
            <v>26980</v>
          </cell>
        </row>
        <row r="697">
          <cell r="F697">
            <v>26980</v>
          </cell>
        </row>
        <row r="698">
          <cell r="F698">
            <v>26980</v>
          </cell>
        </row>
        <row r="699">
          <cell r="F699">
            <v>30741</v>
          </cell>
        </row>
        <row r="700">
          <cell r="F700">
            <v>30741</v>
          </cell>
        </row>
        <row r="701">
          <cell r="F701">
            <v>30741</v>
          </cell>
        </row>
        <row r="702">
          <cell r="F702">
            <v>21662</v>
          </cell>
        </row>
        <row r="703">
          <cell r="F703">
            <v>21662</v>
          </cell>
        </row>
        <row r="704">
          <cell r="F704">
            <v>21662</v>
          </cell>
        </row>
        <row r="705">
          <cell r="F705">
            <v>21662</v>
          </cell>
        </row>
        <row r="706">
          <cell r="F706">
            <v>21662</v>
          </cell>
        </row>
        <row r="707">
          <cell r="F707">
            <v>19327</v>
          </cell>
        </row>
        <row r="708">
          <cell r="F708">
            <v>19327</v>
          </cell>
        </row>
        <row r="709">
          <cell r="F709">
            <v>19327</v>
          </cell>
        </row>
        <row r="710">
          <cell r="F710">
            <v>19327</v>
          </cell>
        </row>
        <row r="711">
          <cell r="F711">
            <v>19327</v>
          </cell>
        </row>
        <row r="712">
          <cell r="F712">
            <v>21662</v>
          </cell>
        </row>
        <row r="713">
          <cell r="F713">
            <v>21662</v>
          </cell>
        </row>
        <row r="714">
          <cell r="F714">
            <v>21662</v>
          </cell>
        </row>
        <row r="715">
          <cell r="F715">
            <v>21662</v>
          </cell>
        </row>
        <row r="716">
          <cell r="F716">
            <v>21662</v>
          </cell>
        </row>
        <row r="717">
          <cell r="F717">
            <v>19327</v>
          </cell>
        </row>
        <row r="718">
          <cell r="F718">
            <v>19327</v>
          </cell>
        </row>
        <row r="719">
          <cell r="F719">
            <v>19327</v>
          </cell>
        </row>
        <row r="720">
          <cell r="F720">
            <v>19327</v>
          </cell>
        </row>
        <row r="721">
          <cell r="F721">
            <v>19327</v>
          </cell>
        </row>
        <row r="722">
          <cell r="F722">
            <v>31260</v>
          </cell>
        </row>
        <row r="723">
          <cell r="F723">
            <v>31260</v>
          </cell>
        </row>
        <row r="724">
          <cell r="F724">
            <v>31260</v>
          </cell>
        </row>
        <row r="725">
          <cell r="F725">
            <v>31260</v>
          </cell>
        </row>
        <row r="726">
          <cell r="F726">
            <v>31260</v>
          </cell>
        </row>
        <row r="727">
          <cell r="F727">
            <v>31260</v>
          </cell>
        </row>
        <row r="728">
          <cell r="F728">
            <v>31260</v>
          </cell>
        </row>
        <row r="729">
          <cell r="F729">
            <v>31260</v>
          </cell>
        </row>
        <row r="730">
          <cell r="F730">
            <v>31260</v>
          </cell>
        </row>
        <row r="731">
          <cell r="F731">
            <v>31260</v>
          </cell>
        </row>
        <row r="732">
          <cell r="F732">
            <v>31520</v>
          </cell>
        </row>
        <row r="733">
          <cell r="F733">
            <v>31520</v>
          </cell>
        </row>
        <row r="734">
          <cell r="F734">
            <v>31520</v>
          </cell>
        </row>
        <row r="735">
          <cell r="F735">
            <v>31520</v>
          </cell>
        </row>
        <row r="736">
          <cell r="F736">
            <v>31520</v>
          </cell>
        </row>
        <row r="737">
          <cell r="F737">
            <v>31520</v>
          </cell>
        </row>
        <row r="738">
          <cell r="F738">
            <v>31520</v>
          </cell>
        </row>
        <row r="739">
          <cell r="F739">
            <v>31520</v>
          </cell>
        </row>
        <row r="740">
          <cell r="F740">
            <v>31520</v>
          </cell>
        </row>
        <row r="741">
          <cell r="F741">
            <v>31520</v>
          </cell>
        </row>
        <row r="742">
          <cell r="F742">
            <v>31520</v>
          </cell>
        </row>
        <row r="743">
          <cell r="F743">
            <v>31260</v>
          </cell>
        </row>
        <row r="744">
          <cell r="F744">
            <v>31260</v>
          </cell>
        </row>
        <row r="745">
          <cell r="F745">
            <v>31260</v>
          </cell>
        </row>
        <row r="746">
          <cell r="F746">
            <v>31260</v>
          </cell>
        </row>
        <row r="747">
          <cell r="F747">
            <v>31260</v>
          </cell>
        </row>
        <row r="748">
          <cell r="F748">
            <v>31520</v>
          </cell>
        </row>
        <row r="749">
          <cell r="F749">
            <v>31520</v>
          </cell>
        </row>
        <row r="750">
          <cell r="F750">
            <v>31520</v>
          </cell>
        </row>
        <row r="751">
          <cell r="F751">
            <v>31520</v>
          </cell>
        </row>
        <row r="752">
          <cell r="F752">
            <v>31520</v>
          </cell>
        </row>
        <row r="753">
          <cell r="F753">
            <v>24904</v>
          </cell>
        </row>
        <row r="754">
          <cell r="F754">
            <v>24904</v>
          </cell>
        </row>
        <row r="755">
          <cell r="F755">
            <v>24904</v>
          </cell>
        </row>
        <row r="756">
          <cell r="F756">
            <v>24904</v>
          </cell>
        </row>
        <row r="757">
          <cell r="F757">
            <v>24904</v>
          </cell>
        </row>
        <row r="758">
          <cell r="F758">
            <v>24904</v>
          </cell>
        </row>
        <row r="759">
          <cell r="F759">
            <v>24904</v>
          </cell>
        </row>
        <row r="760">
          <cell r="F760">
            <v>25553</v>
          </cell>
        </row>
        <row r="761">
          <cell r="F761">
            <v>25553</v>
          </cell>
        </row>
        <row r="762">
          <cell r="F762">
            <v>25553</v>
          </cell>
        </row>
        <row r="763">
          <cell r="F763">
            <v>25553</v>
          </cell>
        </row>
        <row r="764">
          <cell r="F764">
            <v>25553</v>
          </cell>
        </row>
        <row r="765">
          <cell r="F765">
            <v>25553</v>
          </cell>
        </row>
        <row r="766">
          <cell r="F766">
            <v>25553</v>
          </cell>
        </row>
        <row r="767">
          <cell r="F767">
            <v>25553</v>
          </cell>
        </row>
        <row r="768">
          <cell r="F768">
            <v>25553</v>
          </cell>
        </row>
        <row r="769">
          <cell r="F769">
            <v>24904</v>
          </cell>
        </row>
        <row r="770">
          <cell r="F770">
            <v>24904</v>
          </cell>
        </row>
        <row r="771">
          <cell r="F771">
            <v>24904</v>
          </cell>
        </row>
        <row r="772">
          <cell r="F772">
            <v>24904</v>
          </cell>
        </row>
        <row r="773">
          <cell r="F773">
            <v>24904</v>
          </cell>
        </row>
        <row r="774">
          <cell r="F774">
            <v>25553</v>
          </cell>
        </row>
        <row r="775">
          <cell r="F775">
            <v>25553</v>
          </cell>
        </row>
        <row r="776">
          <cell r="F776">
            <v>25553</v>
          </cell>
        </row>
        <row r="777">
          <cell r="F777">
            <v>25553</v>
          </cell>
        </row>
        <row r="778">
          <cell r="F778">
            <v>25553</v>
          </cell>
        </row>
        <row r="779">
          <cell r="F779">
            <v>21532</v>
          </cell>
        </row>
        <row r="780">
          <cell r="F780">
            <v>21532</v>
          </cell>
        </row>
        <row r="781">
          <cell r="F781">
            <v>21532</v>
          </cell>
        </row>
        <row r="782">
          <cell r="F782">
            <v>21532</v>
          </cell>
        </row>
        <row r="783">
          <cell r="F783">
            <v>21532</v>
          </cell>
        </row>
        <row r="784">
          <cell r="F784">
            <v>23348</v>
          </cell>
        </row>
        <row r="785">
          <cell r="F785">
            <v>23348</v>
          </cell>
        </row>
        <row r="786">
          <cell r="F786">
            <v>23348</v>
          </cell>
        </row>
        <row r="787">
          <cell r="F787">
            <v>23348</v>
          </cell>
        </row>
        <row r="788">
          <cell r="F788">
            <v>23348</v>
          </cell>
        </row>
        <row r="789">
          <cell r="F789">
            <v>38913</v>
          </cell>
        </row>
        <row r="790">
          <cell r="F790">
            <v>38913</v>
          </cell>
        </row>
        <row r="791">
          <cell r="F791">
            <v>38913</v>
          </cell>
        </row>
        <row r="792">
          <cell r="F792">
            <v>38913</v>
          </cell>
        </row>
        <row r="793">
          <cell r="F793">
            <v>51884</v>
          </cell>
        </row>
        <row r="794">
          <cell r="F794">
            <v>51884</v>
          </cell>
        </row>
        <row r="795">
          <cell r="F795">
            <v>51884</v>
          </cell>
        </row>
        <row r="796">
          <cell r="F796">
            <v>51884</v>
          </cell>
        </row>
        <row r="797">
          <cell r="F797">
            <v>46696</v>
          </cell>
        </row>
        <row r="798">
          <cell r="F798">
            <v>46696</v>
          </cell>
        </row>
        <row r="799">
          <cell r="F799">
            <v>46696</v>
          </cell>
        </row>
        <row r="800">
          <cell r="F800">
            <v>51884</v>
          </cell>
        </row>
        <row r="801">
          <cell r="F801">
            <v>51884</v>
          </cell>
        </row>
        <row r="802">
          <cell r="F802">
            <v>7653</v>
          </cell>
        </row>
        <row r="803">
          <cell r="F803">
            <v>20481</v>
          </cell>
        </row>
        <row r="804">
          <cell r="F804">
            <v>20481</v>
          </cell>
        </row>
        <row r="805">
          <cell r="F805">
            <v>14647</v>
          </cell>
        </row>
        <row r="806">
          <cell r="F806">
            <v>14647</v>
          </cell>
        </row>
        <row r="807">
          <cell r="F807">
            <v>20357</v>
          </cell>
        </row>
        <row r="808">
          <cell r="F808">
            <v>20357</v>
          </cell>
        </row>
        <row r="809">
          <cell r="F809">
            <v>20357</v>
          </cell>
        </row>
        <row r="810">
          <cell r="F810">
            <v>20357</v>
          </cell>
        </row>
        <row r="811">
          <cell r="F811">
            <v>20357</v>
          </cell>
        </row>
        <row r="812">
          <cell r="F812">
            <v>19612</v>
          </cell>
        </row>
        <row r="813">
          <cell r="F813">
            <v>19612</v>
          </cell>
        </row>
        <row r="814">
          <cell r="F814">
            <v>46177</v>
          </cell>
        </row>
        <row r="815">
          <cell r="F815">
            <v>58370</v>
          </cell>
        </row>
        <row r="816">
          <cell r="F816">
            <v>62520</v>
          </cell>
        </row>
        <row r="817">
          <cell r="F817">
            <v>46177</v>
          </cell>
        </row>
        <row r="818">
          <cell r="F818">
            <v>46177</v>
          </cell>
        </row>
        <row r="819">
          <cell r="F819">
            <v>32168</v>
          </cell>
        </row>
        <row r="820">
          <cell r="F820">
            <v>32168</v>
          </cell>
        </row>
        <row r="821">
          <cell r="F821">
            <v>32168</v>
          </cell>
        </row>
        <row r="822">
          <cell r="F822">
            <v>49290</v>
          </cell>
        </row>
        <row r="823">
          <cell r="F823">
            <v>49290</v>
          </cell>
        </row>
        <row r="824">
          <cell r="F824">
            <v>37616</v>
          </cell>
        </row>
        <row r="825">
          <cell r="F825">
            <v>39821</v>
          </cell>
        </row>
        <row r="826">
          <cell r="F826">
            <v>14523</v>
          </cell>
        </row>
        <row r="827">
          <cell r="F827">
            <v>14523</v>
          </cell>
        </row>
        <row r="828">
          <cell r="F828">
            <v>12289</v>
          </cell>
        </row>
        <row r="829">
          <cell r="F829">
            <v>12289</v>
          </cell>
        </row>
        <row r="830">
          <cell r="F830">
            <v>31901</v>
          </cell>
        </row>
        <row r="831">
          <cell r="F831">
            <v>61693</v>
          </cell>
        </row>
        <row r="832">
          <cell r="F832">
            <v>38729</v>
          </cell>
        </row>
        <row r="833">
          <cell r="F833">
            <v>35501</v>
          </cell>
        </row>
        <row r="834">
          <cell r="F834">
            <v>146.83000000000001</v>
          </cell>
        </row>
        <row r="835">
          <cell r="F835">
            <v>108.18</v>
          </cell>
        </row>
        <row r="836">
          <cell r="F836">
            <v>82.37</v>
          </cell>
        </row>
        <row r="837">
          <cell r="F837">
            <v>179.834</v>
          </cell>
        </row>
        <row r="838">
          <cell r="F838">
            <v>186.29900000000001</v>
          </cell>
        </row>
        <row r="839">
          <cell r="F839">
            <v>147.37700000000001</v>
          </cell>
        </row>
        <row r="840">
          <cell r="F840">
            <v>160.96700000000001</v>
          </cell>
        </row>
        <row r="841">
          <cell r="F841">
            <v>120.065</v>
          </cell>
        </row>
        <row r="842">
          <cell r="F842">
            <v>134.447</v>
          </cell>
        </row>
        <row r="843">
          <cell r="F843">
            <v>196.33</v>
          </cell>
        </row>
        <row r="844">
          <cell r="F844">
            <v>201.34</v>
          </cell>
        </row>
        <row r="845">
          <cell r="F845">
            <v>132.19999999999999</v>
          </cell>
        </row>
        <row r="846">
          <cell r="F846">
            <v>134.44999999999999</v>
          </cell>
        </row>
        <row r="847">
          <cell r="F847">
            <v>111.89</v>
          </cell>
        </row>
        <row r="848">
          <cell r="F848">
            <v>116.77</v>
          </cell>
        </row>
        <row r="849">
          <cell r="F849">
            <v>213.74</v>
          </cell>
        </row>
        <row r="850">
          <cell r="F850">
            <v>218.63</v>
          </cell>
        </row>
        <row r="851">
          <cell r="F851">
            <v>132.47</v>
          </cell>
        </row>
        <row r="852">
          <cell r="F852">
            <v>137.35</v>
          </cell>
        </row>
        <row r="853">
          <cell r="F853">
            <v>120.07</v>
          </cell>
        </row>
        <row r="854">
          <cell r="F854">
            <v>120.99</v>
          </cell>
        </row>
        <row r="855">
          <cell r="F855">
            <v>286.57</v>
          </cell>
        </row>
        <row r="856">
          <cell r="F856">
            <v>286.57</v>
          </cell>
        </row>
        <row r="857">
          <cell r="F857">
            <v>291.72000000000003</v>
          </cell>
        </row>
        <row r="858">
          <cell r="F858">
            <v>291.72000000000003</v>
          </cell>
        </row>
        <row r="859">
          <cell r="F859">
            <v>272.19</v>
          </cell>
        </row>
        <row r="860">
          <cell r="F860">
            <v>272.19</v>
          </cell>
        </row>
        <row r="861">
          <cell r="F861">
            <v>276.94</v>
          </cell>
        </row>
        <row r="862">
          <cell r="F862">
            <v>276.94</v>
          </cell>
        </row>
        <row r="863">
          <cell r="F863">
            <v>189.77</v>
          </cell>
        </row>
        <row r="864">
          <cell r="F864">
            <v>141.51</v>
          </cell>
        </row>
        <row r="865">
          <cell r="F865">
            <v>239.21</v>
          </cell>
        </row>
        <row r="866">
          <cell r="F866">
            <v>244.22</v>
          </cell>
        </row>
        <row r="867">
          <cell r="F867">
            <v>190.13</v>
          </cell>
        </row>
        <row r="868">
          <cell r="F868">
            <v>193.03</v>
          </cell>
        </row>
        <row r="869">
          <cell r="F869">
            <v>185.11</v>
          </cell>
        </row>
        <row r="870">
          <cell r="F870">
            <v>189.99</v>
          </cell>
        </row>
        <row r="871">
          <cell r="F871">
            <v>376.69</v>
          </cell>
        </row>
        <row r="872">
          <cell r="F872">
            <v>381.7</v>
          </cell>
        </row>
        <row r="873">
          <cell r="F873">
            <v>292.12</v>
          </cell>
        </row>
        <row r="874">
          <cell r="F874">
            <v>297</v>
          </cell>
        </row>
        <row r="875">
          <cell r="F875">
            <v>193.03</v>
          </cell>
        </row>
        <row r="876">
          <cell r="F876">
            <v>197.91</v>
          </cell>
        </row>
        <row r="877">
          <cell r="F877">
            <v>221.8</v>
          </cell>
        </row>
        <row r="878">
          <cell r="F878">
            <v>1765.35</v>
          </cell>
        </row>
        <row r="879">
          <cell r="F879">
            <v>6323.36</v>
          </cell>
        </row>
        <row r="880">
          <cell r="F880">
            <v>3852.39</v>
          </cell>
        </row>
        <row r="881">
          <cell r="F881">
            <v>10659.5</v>
          </cell>
        </row>
        <row r="882">
          <cell r="F882">
            <v>4315.75</v>
          </cell>
        </row>
        <row r="883">
          <cell r="F883">
            <v>4651.2700000000004</v>
          </cell>
        </row>
        <row r="884">
          <cell r="F884">
            <v>3646.06</v>
          </cell>
        </row>
        <row r="885">
          <cell r="F885">
            <v>3851.71</v>
          </cell>
        </row>
        <row r="886">
          <cell r="F886">
            <v>6190.87</v>
          </cell>
        </row>
        <row r="887">
          <cell r="F887">
            <v>12730.79</v>
          </cell>
        </row>
        <row r="888">
          <cell r="F888">
            <v>5867.53</v>
          </cell>
        </row>
        <row r="889">
          <cell r="F889">
            <v>7056.73</v>
          </cell>
        </row>
        <row r="890">
          <cell r="F890">
            <v>3180.21</v>
          </cell>
        </row>
        <row r="891">
          <cell r="F891">
            <v>2029</v>
          </cell>
        </row>
        <row r="892">
          <cell r="F892">
            <v>3382</v>
          </cell>
        </row>
        <row r="893">
          <cell r="F893">
            <v>6088</v>
          </cell>
        </row>
        <row r="894">
          <cell r="F894">
            <v>11500</v>
          </cell>
        </row>
        <row r="895">
          <cell r="F895">
            <v>107003</v>
          </cell>
        </row>
        <row r="896">
          <cell r="F896">
            <v>107003</v>
          </cell>
        </row>
        <row r="897">
          <cell r="F897">
            <v>141308</v>
          </cell>
        </row>
        <row r="898">
          <cell r="F898">
            <v>111357</v>
          </cell>
        </row>
        <row r="899">
          <cell r="F899">
            <v>111357</v>
          </cell>
        </row>
        <row r="900">
          <cell r="F900">
            <v>128773</v>
          </cell>
        </row>
        <row r="901">
          <cell r="F901">
            <v>131266</v>
          </cell>
        </row>
        <row r="902">
          <cell r="F902">
            <v>129191</v>
          </cell>
        </row>
        <row r="903">
          <cell r="F903">
            <v>51495</v>
          </cell>
        </row>
        <row r="904">
          <cell r="F904">
            <v>55127</v>
          </cell>
        </row>
        <row r="905">
          <cell r="F905">
            <v>50198</v>
          </cell>
        </row>
        <row r="906">
          <cell r="F906">
            <v>1946</v>
          </cell>
        </row>
        <row r="907">
          <cell r="F907">
            <v>2929</v>
          </cell>
        </row>
        <row r="908">
          <cell r="F908">
            <v>3243</v>
          </cell>
        </row>
        <row r="909">
          <cell r="F909">
            <v>5188</v>
          </cell>
        </row>
        <row r="910">
          <cell r="F910">
            <v>577.04999999999995</v>
          </cell>
        </row>
        <row r="911">
          <cell r="F911">
            <v>491.99</v>
          </cell>
        </row>
        <row r="912">
          <cell r="F912">
            <v>91.06</v>
          </cell>
        </row>
        <row r="913">
          <cell r="F913">
            <v>483.053</v>
          </cell>
        </row>
        <row r="914">
          <cell r="F914">
            <v>339.69</v>
          </cell>
        </row>
        <row r="915">
          <cell r="F915">
            <v>305.87700000000001</v>
          </cell>
        </row>
        <row r="916">
          <cell r="F916">
            <v>384.14</v>
          </cell>
        </row>
        <row r="917">
          <cell r="F917">
            <v>477.13</v>
          </cell>
        </row>
        <row r="918">
          <cell r="F918">
            <v>15176</v>
          </cell>
        </row>
        <row r="919">
          <cell r="F919">
            <v>16862</v>
          </cell>
        </row>
        <row r="920">
          <cell r="F920">
            <v>19456</v>
          </cell>
        </row>
        <row r="921">
          <cell r="F921">
            <v>22051</v>
          </cell>
        </row>
        <row r="922">
          <cell r="F922">
            <v>125.97</v>
          </cell>
        </row>
        <row r="923">
          <cell r="F923">
            <v>78.290000000000006</v>
          </cell>
        </row>
        <row r="924">
          <cell r="F924">
            <v>35.409999999999997</v>
          </cell>
        </row>
        <row r="925">
          <cell r="F925">
            <v>35.409999999999997</v>
          </cell>
        </row>
        <row r="926">
          <cell r="F926">
            <v>31</v>
          </cell>
        </row>
        <row r="927">
          <cell r="F927">
            <v>91.834000000000003</v>
          </cell>
        </row>
        <row r="928">
          <cell r="F928">
            <v>169.18</v>
          </cell>
        </row>
        <row r="929">
          <cell r="F929">
            <v>6467</v>
          </cell>
        </row>
        <row r="930">
          <cell r="F930">
            <v>4059</v>
          </cell>
        </row>
        <row r="931">
          <cell r="F931">
            <v>5412</v>
          </cell>
        </row>
        <row r="932">
          <cell r="F932">
            <v>2706</v>
          </cell>
        </row>
        <row r="933">
          <cell r="F933">
            <v>6764</v>
          </cell>
        </row>
        <row r="934">
          <cell r="F934">
            <v>4059</v>
          </cell>
        </row>
        <row r="935">
          <cell r="F935">
            <v>151.24</v>
          </cell>
        </row>
        <row r="936">
          <cell r="F936">
            <v>1541.7</v>
          </cell>
        </row>
        <row r="937">
          <cell r="F937">
            <v>1541.7</v>
          </cell>
        </row>
        <row r="938">
          <cell r="F938">
            <v>1700.58</v>
          </cell>
        </row>
        <row r="939">
          <cell r="F939">
            <v>1700.58</v>
          </cell>
        </row>
        <row r="940">
          <cell r="F940">
            <v>946.88</v>
          </cell>
        </row>
        <row r="941">
          <cell r="F941">
            <v>830.14</v>
          </cell>
        </row>
        <row r="942">
          <cell r="F942">
            <v>583.70000000000005</v>
          </cell>
        </row>
        <row r="943">
          <cell r="F943">
            <v>583.70000000000005</v>
          </cell>
        </row>
        <row r="944">
          <cell r="F944">
            <v>583.70000000000005</v>
          </cell>
        </row>
        <row r="945">
          <cell r="F945">
            <v>583.70000000000005</v>
          </cell>
        </row>
        <row r="946">
          <cell r="F946">
            <v>583.70000000000005</v>
          </cell>
        </row>
        <row r="947">
          <cell r="F947">
            <v>664.12</v>
          </cell>
        </row>
        <row r="948">
          <cell r="F948">
            <v>6764</v>
          </cell>
        </row>
        <row r="949">
          <cell r="F949">
            <v>7441</v>
          </cell>
        </row>
        <row r="950">
          <cell r="F950">
            <v>1808</v>
          </cell>
        </row>
        <row r="951">
          <cell r="F951">
            <v>1808</v>
          </cell>
        </row>
        <row r="952">
          <cell r="F952">
            <v>1808</v>
          </cell>
        </row>
        <row r="953">
          <cell r="F953">
            <v>1808</v>
          </cell>
        </row>
        <row r="954">
          <cell r="F954">
            <v>2599</v>
          </cell>
        </row>
        <row r="955">
          <cell r="F955">
            <v>2599</v>
          </cell>
        </row>
        <row r="956">
          <cell r="F956">
            <v>2599</v>
          </cell>
        </row>
        <row r="957">
          <cell r="F957">
            <v>2599</v>
          </cell>
        </row>
        <row r="958">
          <cell r="F958">
            <v>1808</v>
          </cell>
        </row>
        <row r="959">
          <cell r="F959">
            <v>1808</v>
          </cell>
        </row>
        <row r="960">
          <cell r="F960">
            <v>1808</v>
          </cell>
        </row>
        <row r="961">
          <cell r="F961">
            <v>1808</v>
          </cell>
        </row>
        <row r="962">
          <cell r="F962">
            <v>2599</v>
          </cell>
        </row>
        <row r="963">
          <cell r="F963">
            <v>2599</v>
          </cell>
        </row>
        <row r="964">
          <cell r="F964">
            <v>2599</v>
          </cell>
        </row>
        <row r="965">
          <cell r="F965">
            <v>2599</v>
          </cell>
        </row>
        <row r="966">
          <cell r="F966">
            <v>1808</v>
          </cell>
        </row>
        <row r="967">
          <cell r="F967">
            <v>1808</v>
          </cell>
        </row>
        <row r="968">
          <cell r="F968">
            <v>1808</v>
          </cell>
        </row>
        <row r="969">
          <cell r="F969">
            <v>1808</v>
          </cell>
        </row>
        <row r="970">
          <cell r="F970">
            <v>1808</v>
          </cell>
        </row>
        <row r="971">
          <cell r="F971">
            <v>1808</v>
          </cell>
        </row>
        <row r="972">
          <cell r="F972">
            <v>1808</v>
          </cell>
        </row>
        <row r="973">
          <cell r="F973">
            <v>2599</v>
          </cell>
        </row>
        <row r="974">
          <cell r="F974">
            <v>2166</v>
          </cell>
        </row>
        <row r="975">
          <cell r="F975">
            <v>2166</v>
          </cell>
        </row>
        <row r="976">
          <cell r="F976">
            <v>2599</v>
          </cell>
        </row>
        <row r="977">
          <cell r="F977">
            <v>2599</v>
          </cell>
        </row>
        <row r="978">
          <cell r="F978">
            <v>2599</v>
          </cell>
        </row>
        <row r="979">
          <cell r="F979">
            <v>6571</v>
          </cell>
        </row>
        <row r="980">
          <cell r="F980">
            <v>6571</v>
          </cell>
        </row>
        <row r="981">
          <cell r="F981">
            <v>6571</v>
          </cell>
        </row>
        <row r="982">
          <cell r="F982">
            <v>6571</v>
          </cell>
        </row>
        <row r="983">
          <cell r="F983">
            <v>6571</v>
          </cell>
        </row>
        <row r="984">
          <cell r="F984">
            <v>6571</v>
          </cell>
        </row>
        <row r="985">
          <cell r="F985">
            <v>6571</v>
          </cell>
        </row>
        <row r="986">
          <cell r="F986">
            <v>6571</v>
          </cell>
        </row>
        <row r="987">
          <cell r="F987">
            <v>6571</v>
          </cell>
        </row>
        <row r="988">
          <cell r="F988">
            <v>6571</v>
          </cell>
        </row>
        <row r="989">
          <cell r="F989">
            <v>6571</v>
          </cell>
        </row>
        <row r="990">
          <cell r="F990">
            <v>6571</v>
          </cell>
        </row>
        <row r="991">
          <cell r="F991">
            <v>6571</v>
          </cell>
        </row>
        <row r="992">
          <cell r="F992">
            <v>6571</v>
          </cell>
        </row>
        <row r="993">
          <cell r="F993">
            <v>4354</v>
          </cell>
        </row>
        <row r="994">
          <cell r="F994">
            <v>4354</v>
          </cell>
        </row>
        <row r="995">
          <cell r="F995">
            <v>4354</v>
          </cell>
        </row>
        <row r="996">
          <cell r="F996">
            <v>4354</v>
          </cell>
        </row>
        <row r="997">
          <cell r="F997">
            <v>3958</v>
          </cell>
        </row>
        <row r="998">
          <cell r="F998">
            <v>3958</v>
          </cell>
        </row>
        <row r="999">
          <cell r="F999">
            <v>3958</v>
          </cell>
        </row>
        <row r="1000">
          <cell r="F1000">
            <v>3958</v>
          </cell>
        </row>
        <row r="1001">
          <cell r="F1001">
            <v>3958</v>
          </cell>
        </row>
        <row r="1002">
          <cell r="F1002">
            <v>2985</v>
          </cell>
        </row>
        <row r="1003">
          <cell r="F1003">
            <v>2985</v>
          </cell>
        </row>
        <row r="1004">
          <cell r="F1004">
            <v>2985</v>
          </cell>
        </row>
        <row r="1005">
          <cell r="F1005">
            <v>2985</v>
          </cell>
        </row>
        <row r="1006">
          <cell r="F1006">
            <v>1821</v>
          </cell>
        </row>
        <row r="1007">
          <cell r="F1007">
            <v>1821</v>
          </cell>
        </row>
        <row r="1008">
          <cell r="F1008">
            <v>1821</v>
          </cell>
        </row>
        <row r="1009">
          <cell r="F1009">
            <v>1821</v>
          </cell>
        </row>
        <row r="1010">
          <cell r="F1010">
            <v>3167</v>
          </cell>
        </row>
        <row r="1011">
          <cell r="F1011">
            <v>3167</v>
          </cell>
        </row>
        <row r="1012">
          <cell r="F1012">
            <v>3167</v>
          </cell>
        </row>
        <row r="1013">
          <cell r="F1013">
            <v>3167</v>
          </cell>
        </row>
        <row r="1014">
          <cell r="F1014">
            <v>3167</v>
          </cell>
        </row>
        <row r="1015">
          <cell r="F1015">
            <v>4090</v>
          </cell>
        </row>
        <row r="1016">
          <cell r="F1016">
            <v>4222</v>
          </cell>
        </row>
        <row r="1017">
          <cell r="F1017">
            <v>4222</v>
          </cell>
        </row>
        <row r="1018">
          <cell r="F1018">
            <v>38658</v>
          </cell>
        </row>
        <row r="1019">
          <cell r="F1019">
            <v>38658</v>
          </cell>
        </row>
        <row r="1020">
          <cell r="F1020">
            <v>20451</v>
          </cell>
        </row>
        <row r="1021">
          <cell r="F1021">
            <v>20451</v>
          </cell>
        </row>
        <row r="1022">
          <cell r="F1022">
            <v>20451</v>
          </cell>
        </row>
        <row r="1023">
          <cell r="F1023">
            <v>20451</v>
          </cell>
        </row>
        <row r="1024">
          <cell r="F1024">
            <v>13854</v>
          </cell>
        </row>
        <row r="1025">
          <cell r="F1025">
            <v>13854</v>
          </cell>
        </row>
        <row r="1026">
          <cell r="F1026">
            <v>13854</v>
          </cell>
        </row>
        <row r="1027">
          <cell r="F1027">
            <v>13854</v>
          </cell>
        </row>
        <row r="1028">
          <cell r="F1028">
            <v>33381</v>
          </cell>
        </row>
        <row r="1029">
          <cell r="F1029">
            <v>33381</v>
          </cell>
        </row>
        <row r="1030">
          <cell r="F1030">
            <v>33381</v>
          </cell>
        </row>
        <row r="1031">
          <cell r="F1031">
            <v>33381</v>
          </cell>
        </row>
        <row r="1032">
          <cell r="F1032">
            <v>7238</v>
          </cell>
        </row>
        <row r="1033">
          <cell r="F1033">
            <v>7400</v>
          </cell>
        </row>
        <row r="1034">
          <cell r="F1034">
            <v>14476</v>
          </cell>
        </row>
        <row r="1035">
          <cell r="F1035">
            <v>14801</v>
          </cell>
        </row>
        <row r="1036">
          <cell r="F1036">
            <v>14206</v>
          </cell>
        </row>
        <row r="1037">
          <cell r="F1037">
            <v>14611</v>
          </cell>
        </row>
        <row r="1038">
          <cell r="F1038">
            <v>9064</v>
          </cell>
        </row>
        <row r="1039">
          <cell r="F1039">
            <v>9606</v>
          </cell>
        </row>
        <row r="1040">
          <cell r="F1040">
            <v>9606</v>
          </cell>
        </row>
        <row r="1041">
          <cell r="F1041">
            <v>10526</v>
          </cell>
        </row>
        <row r="1042">
          <cell r="F1042">
            <v>14151</v>
          </cell>
        </row>
        <row r="1043">
          <cell r="F1043">
            <v>15004</v>
          </cell>
        </row>
        <row r="1044">
          <cell r="F1044">
            <v>8794</v>
          </cell>
        </row>
        <row r="1045">
          <cell r="F1045">
            <v>9470</v>
          </cell>
        </row>
        <row r="1046">
          <cell r="F1046">
            <v>6764</v>
          </cell>
        </row>
        <row r="1047">
          <cell r="F1047">
            <v>7441</v>
          </cell>
        </row>
        <row r="1048">
          <cell r="F1048">
            <v>10958</v>
          </cell>
        </row>
        <row r="1049">
          <cell r="F1049">
            <v>12582</v>
          </cell>
        </row>
        <row r="1050">
          <cell r="F1050">
            <v>8388</v>
          </cell>
        </row>
        <row r="1051">
          <cell r="F1051">
            <v>9606</v>
          </cell>
        </row>
        <row r="1052">
          <cell r="F1052">
            <v>17588</v>
          </cell>
        </row>
        <row r="1053">
          <cell r="F1053">
            <v>20294</v>
          </cell>
        </row>
        <row r="1054">
          <cell r="F1054">
            <v>24758</v>
          </cell>
        </row>
        <row r="1055">
          <cell r="F1055">
            <v>28140</v>
          </cell>
        </row>
        <row r="1056">
          <cell r="F1056">
            <v>18955</v>
          </cell>
        </row>
        <row r="1057">
          <cell r="F1057">
            <v>21790</v>
          </cell>
        </row>
        <row r="1058">
          <cell r="F1058">
            <v>19402</v>
          </cell>
        </row>
        <row r="1059">
          <cell r="F1059">
            <v>22984</v>
          </cell>
        </row>
        <row r="1060">
          <cell r="F1060">
            <v>30298</v>
          </cell>
        </row>
        <row r="1061">
          <cell r="F1061">
            <v>24776</v>
          </cell>
        </row>
        <row r="1062">
          <cell r="F1062">
            <v>897</v>
          </cell>
        </row>
        <row r="1063">
          <cell r="F1063">
            <v>897</v>
          </cell>
        </row>
        <row r="1064">
          <cell r="F1064">
            <v>897</v>
          </cell>
        </row>
        <row r="1065">
          <cell r="F1065">
            <v>897</v>
          </cell>
        </row>
        <row r="1066">
          <cell r="F1066">
            <v>1029</v>
          </cell>
        </row>
        <row r="1067">
          <cell r="F1067">
            <v>1029</v>
          </cell>
        </row>
        <row r="1068">
          <cell r="F1068">
            <v>1029</v>
          </cell>
        </row>
        <row r="1069">
          <cell r="F1069">
            <v>1029</v>
          </cell>
        </row>
        <row r="1070">
          <cell r="F1070">
            <v>1399</v>
          </cell>
        </row>
        <row r="1071">
          <cell r="F1071">
            <v>1399</v>
          </cell>
        </row>
        <row r="1072">
          <cell r="F1072">
            <v>1399</v>
          </cell>
        </row>
        <row r="1073">
          <cell r="F1073">
            <v>1399</v>
          </cell>
        </row>
        <row r="1074">
          <cell r="F1074">
            <v>1517</v>
          </cell>
        </row>
        <row r="1075">
          <cell r="F1075">
            <v>1517</v>
          </cell>
        </row>
        <row r="1076">
          <cell r="F1076">
            <v>1517</v>
          </cell>
        </row>
        <row r="1077">
          <cell r="F1077">
            <v>1517</v>
          </cell>
        </row>
        <row r="1078">
          <cell r="F1078">
            <v>1201</v>
          </cell>
        </row>
        <row r="1079">
          <cell r="F1079">
            <v>1201</v>
          </cell>
        </row>
        <row r="1080">
          <cell r="F1080">
            <v>1201</v>
          </cell>
        </row>
        <row r="1081">
          <cell r="F1081">
            <v>1340</v>
          </cell>
        </row>
        <row r="1082">
          <cell r="F1082">
            <v>1340</v>
          </cell>
        </row>
        <row r="1083">
          <cell r="F1083">
            <v>1340</v>
          </cell>
        </row>
        <row r="1084">
          <cell r="F1084">
            <v>1649</v>
          </cell>
        </row>
        <row r="1085">
          <cell r="F1085">
            <v>1649</v>
          </cell>
        </row>
        <row r="1086">
          <cell r="F1086">
            <v>1649</v>
          </cell>
        </row>
        <row r="1087">
          <cell r="F1087">
            <v>1781</v>
          </cell>
        </row>
        <row r="1088">
          <cell r="F1088">
            <v>1781</v>
          </cell>
        </row>
        <row r="1089">
          <cell r="F1089">
            <v>1781</v>
          </cell>
        </row>
        <row r="1090">
          <cell r="F1090">
            <v>1557</v>
          </cell>
        </row>
        <row r="1091">
          <cell r="F1091">
            <v>1557</v>
          </cell>
        </row>
        <row r="1092">
          <cell r="F1092">
            <v>1557</v>
          </cell>
        </row>
        <row r="1093">
          <cell r="F1093">
            <v>1874</v>
          </cell>
        </row>
        <row r="1094">
          <cell r="F1094">
            <v>1874</v>
          </cell>
        </row>
        <row r="1095">
          <cell r="F1095">
            <v>1874</v>
          </cell>
        </row>
        <row r="1096">
          <cell r="F1096">
            <v>1557</v>
          </cell>
        </row>
        <row r="1097">
          <cell r="F1097">
            <v>1781</v>
          </cell>
        </row>
        <row r="1098">
          <cell r="F1098">
            <v>1781</v>
          </cell>
        </row>
        <row r="1099">
          <cell r="F1099">
            <v>1781</v>
          </cell>
        </row>
        <row r="1100">
          <cell r="F1100">
            <v>20055</v>
          </cell>
        </row>
        <row r="1101">
          <cell r="F1101">
            <v>25069</v>
          </cell>
        </row>
        <row r="1102">
          <cell r="F1102">
            <v>36547</v>
          </cell>
        </row>
        <row r="1103">
          <cell r="F1103">
            <v>1764</v>
          </cell>
        </row>
        <row r="1104">
          <cell r="F1104">
            <v>1979</v>
          </cell>
        </row>
        <row r="1105">
          <cell r="F1105">
            <v>1979</v>
          </cell>
        </row>
        <row r="1106">
          <cell r="F1106">
            <v>2283</v>
          </cell>
        </row>
        <row r="1107">
          <cell r="F1107">
            <v>2507</v>
          </cell>
        </row>
        <row r="1108">
          <cell r="F1108">
            <v>2243</v>
          </cell>
        </row>
        <row r="1109">
          <cell r="F1109">
            <v>2375</v>
          </cell>
        </row>
        <row r="1110">
          <cell r="F1110">
            <v>2243</v>
          </cell>
        </row>
        <row r="1111">
          <cell r="F1111">
            <v>2375</v>
          </cell>
        </row>
        <row r="1112">
          <cell r="F1112">
            <v>2503</v>
          </cell>
        </row>
        <row r="1113">
          <cell r="F1113">
            <v>2909</v>
          </cell>
        </row>
        <row r="1114">
          <cell r="F1114">
            <v>5412</v>
          </cell>
        </row>
        <row r="1115">
          <cell r="F1115">
            <v>6088</v>
          </cell>
        </row>
        <row r="1116">
          <cell r="F1116">
            <v>4329</v>
          </cell>
        </row>
        <row r="1117">
          <cell r="F1117">
            <v>5141</v>
          </cell>
        </row>
        <row r="1118">
          <cell r="F1118">
            <v>3112</v>
          </cell>
        </row>
        <row r="1119">
          <cell r="F1119">
            <v>3788</v>
          </cell>
        </row>
        <row r="1120">
          <cell r="F1120">
            <v>2594</v>
          </cell>
        </row>
        <row r="1121">
          <cell r="F1121">
            <v>2854</v>
          </cell>
        </row>
        <row r="1122">
          <cell r="F1122">
            <v>2335</v>
          </cell>
        </row>
        <row r="1123">
          <cell r="F1123">
            <v>2594</v>
          </cell>
        </row>
        <row r="1124">
          <cell r="F1124">
            <v>2205</v>
          </cell>
        </row>
        <row r="1125">
          <cell r="F1125">
            <v>2335</v>
          </cell>
        </row>
        <row r="1126">
          <cell r="F1126">
            <v>2706</v>
          </cell>
        </row>
        <row r="1127">
          <cell r="F1127">
            <v>2570</v>
          </cell>
        </row>
        <row r="1128">
          <cell r="F1128">
            <v>2300</v>
          </cell>
        </row>
        <row r="1129">
          <cell r="F1129">
            <v>2165</v>
          </cell>
        </row>
        <row r="1130">
          <cell r="F1130">
            <v>6764</v>
          </cell>
        </row>
        <row r="1131">
          <cell r="F1131">
            <v>7441</v>
          </cell>
        </row>
        <row r="1132">
          <cell r="F1132">
            <v>5885</v>
          </cell>
        </row>
        <row r="1133">
          <cell r="F1133">
            <v>6764</v>
          </cell>
        </row>
        <row r="1134">
          <cell r="F1134">
            <v>5006</v>
          </cell>
        </row>
        <row r="1135">
          <cell r="F1135">
            <v>5682</v>
          </cell>
        </row>
        <row r="1136">
          <cell r="F1136">
            <v>3636</v>
          </cell>
        </row>
        <row r="1137">
          <cell r="F1137">
            <v>3632</v>
          </cell>
        </row>
        <row r="1138">
          <cell r="F1138">
            <v>1816</v>
          </cell>
        </row>
        <row r="1139">
          <cell r="F1139">
            <v>1816</v>
          </cell>
        </row>
        <row r="1140">
          <cell r="F1140">
            <v>1894</v>
          </cell>
        </row>
        <row r="1141">
          <cell r="F1141">
            <v>1894</v>
          </cell>
        </row>
        <row r="1142">
          <cell r="F1142">
            <v>1894</v>
          </cell>
        </row>
        <row r="1143">
          <cell r="F1143">
            <v>1894</v>
          </cell>
        </row>
        <row r="1144">
          <cell r="F1144">
            <v>1894</v>
          </cell>
        </row>
        <row r="1145">
          <cell r="F1145">
            <v>1894</v>
          </cell>
        </row>
        <row r="1146">
          <cell r="F1146">
            <v>11940</v>
          </cell>
        </row>
        <row r="1147">
          <cell r="F1147">
            <v>11940</v>
          </cell>
        </row>
        <row r="1148">
          <cell r="F1148">
            <v>27058</v>
          </cell>
        </row>
        <row r="1149">
          <cell r="F1149">
            <v>9470</v>
          </cell>
        </row>
        <row r="1150">
          <cell r="F1150">
            <v>23676</v>
          </cell>
        </row>
        <row r="1151">
          <cell r="F1151">
            <v>23676</v>
          </cell>
        </row>
        <row r="1152">
          <cell r="F1152">
            <v>4059</v>
          </cell>
        </row>
        <row r="1153">
          <cell r="F1153">
            <v>5141</v>
          </cell>
        </row>
        <row r="1154">
          <cell r="F1154">
            <v>5141</v>
          </cell>
        </row>
        <row r="1155">
          <cell r="F1155">
            <v>7847</v>
          </cell>
        </row>
        <row r="1156">
          <cell r="F1156">
            <v>7847</v>
          </cell>
        </row>
        <row r="1157">
          <cell r="F1157">
            <v>2134</v>
          </cell>
        </row>
        <row r="1158">
          <cell r="F1158">
            <v>2567</v>
          </cell>
        </row>
        <row r="1159">
          <cell r="F1159">
            <v>5970</v>
          </cell>
        </row>
        <row r="1160">
          <cell r="F1160">
            <v>7313</v>
          </cell>
        </row>
        <row r="1161">
          <cell r="F1161">
            <v>108232</v>
          </cell>
        </row>
        <row r="1162">
          <cell r="F1162">
            <v>135290</v>
          </cell>
        </row>
        <row r="1163">
          <cell r="F1163">
            <v>135290</v>
          </cell>
        </row>
        <row r="1164">
          <cell r="F1164">
            <v>14747</v>
          </cell>
        </row>
        <row r="1165">
          <cell r="F1165">
            <v>14747</v>
          </cell>
        </row>
        <row r="1166">
          <cell r="F1166">
            <v>14747</v>
          </cell>
        </row>
        <row r="1167">
          <cell r="F1167">
            <v>15558</v>
          </cell>
        </row>
        <row r="1168">
          <cell r="F1168">
            <v>15558</v>
          </cell>
        </row>
        <row r="1169">
          <cell r="F1169">
            <v>11364</v>
          </cell>
        </row>
        <row r="1170">
          <cell r="F1170">
            <v>10012</v>
          </cell>
        </row>
        <row r="1171">
          <cell r="F1171">
            <v>4059</v>
          </cell>
        </row>
        <row r="1172">
          <cell r="F1172">
            <v>4465</v>
          </cell>
        </row>
        <row r="1173">
          <cell r="F1173">
            <v>1353</v>
          </cell>
        </row>
        <row r="1174">
          <cell r="F1174">
            <v>676</v>
          </cell>
        </row>
        <row r="1175">
          <cell r="F1175">
            <v>1353</v>
          </cell>
        </row>
        <row r="1176">
          <cell r="F1176">
            <v>1624</v>
          </cell>
        </row>
        <row r="1177">
          <cell r="F1177">
            <v>1759</v>
          </cell>
        </row>
        <row r="1178">
          <cell r="F1178">
            <v>1894</v>
          </cell>
        </row>
        <row r="1179">
          <cell r="F1179">
            <v>10823</v>
          </cell>
        </row>
        <row r="1180">
          <cell r="F1180">
            <v>29764</v>
          </cell>
        </row>
        <row r="1181">
          <cell r="F1181">
            <v>0</v>
          </cell>
        </row>
        <row r="1182">
          <cell r="F1182">
            <v>415</v>
          </cell>
        </row>
        <row r="1183">
          <cell r="F1183">
            <v>493</v>
          </cell>
        </row>
        <row r="1184">
          <cell r="F1184">
            <v>415</v>
          </cell>
        </row>
        <row r="1185">
          <cell r="F1185">
            <v>493</v>
          </cell>
        </row>
        <row r="1186">
          <cell r="F1186">
            <v>246</v>
          </cell>
        </row>
        <row r="1187">
          <cell r="F1187">
            <v>272</v>
          </cell>
        </row>
        <row r="1188">
          <cell r="F1188">
            <v>1092</v>
          </cell>
        </row>
        <row r="1189">
          <cell r="F1189">
            <v>1353</v>
          </cell>
        </row>
        <row r="1190">
          <cell r="F1190">
            <v>6494</v>
          </cell>
        </row>
        <row r="1191">
          <cell r="F1191">
            <v>8659</v>
          </cell>
        </row>
        <row r="1192">
          <cell r="F1192">
            <v>6088</v>
          </cell>
        </row>
        <row r="1193">
          <cell r="F1193">
            <v>7306</v>
          </cell>
        </row>
        <row r="1194">
          <cell r="F1194">
            <v>5818</v>
          </cell>
        </row>
        <row r="1195">
          <cell r="F1195">
            <v>6900</v>
          </cell>
        </row>
        <row r="1196">
          <cell r="F1196">
            <v>649</v>
          </cell>
        </row>
        <row r="1197">
          <cell r="F1197">
            <v>830</v>
          </cell>
        </row>
        <row r="1198">
          <cell r="F1198">
            <v>1608</v>
          </cell>
        </row>
        <row r="1199">
          <cell r="F1199">
            <v>2075</v>
          </cell>
        </row>
        <row r="1200">
          <cell r="F1200">
            <v>2400</v>
          </cell>
        </row>
        <row r="1201">
          <cell r="F1201">
            <v>3113</v>
          </cell>
        </row>
        <row r="1202">
          <cell r="F1202">
            <v>1842</v>
          </cell>
        </row>
        <row r="1203">
          <cell r="F1203">
            <v>2166</v>
          </cell>
        </row>
        <row r="1204">
          <cell r="F1204">
            <v>272</v>
          </cell>
        </row>
        <row r="1205">
          <cell r="F1205">
            <v>934</v>
          </cell>
        </row>
        <row r="1206">
          <cell r="F1206">
            <v>1180</v>
          </cell>
        </row>
        <row r="1207">
          <cell r="F1207">
            <v>662</v>
          </cell>
        </row>
        <row r="1208">
          <cell r="F1208">
            <v>960</v>
          </cell>
        </row>
        <row r="1209">
          <cell r="F1209">
            <v>1116</v>
          </cell>
        </row>
        <row r="1210">
          <cell r="F1210">
            <v>1621</v>
          </cell>
        </row>
        <row r="1211">
          <cell r="F1211">
            <v>731</v>
          </cell>
        </row>
        <row r="1212">
          <cell r="F1212">
            <v>731</v>
          </cell>
        </row>
        <row r="1213">
          <cell r="F1213">
            <v>920</v>
          </cell>
        </row>
        <row r="1214">
          <cell r="F1214">
            <v>372</v>
          </cell>
        </row>
        <row r="1215">
          <cell r="F1215">
            <v>5074</v>
          </cell>
        </row>
        <row r="1216">
          <cell r="F1216">
            <v>6268</v>
          </cell>
        </row>
        <row r="1217">
          <cell r="F1217">
            <v>908</v>
          </cell>
        </row>
        <row r="1218">
          <cell r="F1218">
            <v>259</v>
          </cell>
        </row>
        <row r="1219">
          <cell r="F1219">
            <v>5445</v>
          </cell>
        </row>
        <row r="1220">
          <cell r="F1220">
            <v>1704</v>
          </cell>
        </row>
        <row r="1221">
          <cell r="F1221">
            <v>1967</v>
          </cell>
        </row>
        <row r="1222">
          <cell r="F1222">
            <v>3147</v>
          </cell>
        </row>
        <row r="1223">
          <cell r="F1223">
            <v>3409</v>
          </cell>
        </row>
        <row r="1224">
          <cell r="F1224">
            <v>3802</v>
          </cell>
        </row>
        <row r="1225">
          <cell r="F1225">
            <v>5900</v>
          </cell>
        </row>
        <row r="1226">
          <cell r="F1226">
            <v>4458</v>
          </cell>
        </row>
        <row r="1227">
          <cell r="F1227">
            <v>6293</v>
          </cell>
        </row>
        <row r="1228">
          <cell r="F1228">
            <v>3278</v>
          </cell>
        </row>
        <row r="1229">
          <cell r="F1229">
            <v>3933</v>
          </cell>
        </row>
        <row r="1230">
          <cell r="F1230">
            <v>4327</v>
          </cell>
        </row>
        <row r="1231">
          <cell r="F1231">
            <v>2360</v>
          </cell>
        </row>
        <row r="1232">
          <cell r="F1232">
            <v>2622</v>
          </cell>
        </row>
        <row r="1233">
          <cell r="F1233">
            <v>2098</v>
          </cell>
        </row>
        <row r="1234">
          <cell r="F1234">
            <v>1573</v>
          </cell>
        </row>
        <row r="1235">
          <cell r="F1235">
            <v>1967</v>
          </cell>
        </row>
        <row r="1236">
          <cell r="F1236">
            <v>3278</v>
          </cell>
        </row>
        <row r="1237">
          <cell r="F1237">
            <v>4589</v>
          </cell>
        </row>
        <row r="1238">
          <cell r="F1238">
            <v>2622</v>
          </cell>
        </row>
        <row r="1239">
          <cell r="F1239">
            <v>656</v>
          </cell>
        </row>
        <row r="1240">
          <cell r="F1240">
            <v>787</v>
          </cell>
        </row>
        <row r="1241">
          <cell r="F1241">
            <v>813</v>
          </cell>
        </row>
        <row r="1242">
          <cell r="F1242">
            <v>852</v>
          </cell>
        </row>
        <row r="1243">
          <cell r="F1243">
            <v>1246</v>
          </cell>
        </row>
        <row r="1244">
          <cell r="F1244">
            <v>1442</v>
          </cell>
        </row>
        <row r="1245">
          <cell r="F1245">
            <v>2622</v>
          </cell>
        </row>
        <row r="1246">
          <cell r="F1246">
            <v>3409</v>
          </cell>
        </row>
        <row r="1247">
          <cell r="F1247">
            <v>3802</v>
          </cell>
        </row>
        <row r="1248">
          <cell r="F1248">
            <v>4589</v>
          </cell>
        </row>
        <row r="1249">
          <cell r="F1249">
            <v>5376</v>
          </cell>
        </row>
        <row r="1250">
          <cell r="F1250">
            <v>6031</v>
          </cell>
        </row>
        <row r="1251">
          <cell r="F1251">
            <v>4982</v>
          </cell>
        </row>
        <row r="1252">
          <cell r="F1252">
            <v>5507</v>
          </cell>
        </row>
        <row r="1253">
          <cell r="F1253">
            <v>5900</v>
          </cell>
        </row>
        <row r="1254">
          <cell r="F1254">
            <v>7080</v>
          </cell>
        </row>
        <row r="1255">
          <cell r="F1255">
            <v>197</v>
          </cell>
        </row>
        <row r="1256">
          <cell r="F1256">
            <v>262</v>
          </cell>
        </row>
        <row r="1257">
          <cell r="F1257">
            <v>629</v>
          </cell>
        </row>
        <row r="1258">
          <cell r="F1258">
            <v>747</v>
          </cell>
        </row>
        <row r="1259">
          <cell r="F1259">
            <v>892</v>
          </cell>
        </row>
        <row r="1260">
          <cell r="F1260">
            <v>2045</v>
          </cell>
        </row>
        <row r="1261">
          <cell r="F1261">
            <v>2045</v>
          </cell>
        </row>
        <row r="1262">
          <cell r="F1262">
            <v>3671</v>
          </cell>
        </row>
        <row r="1263">
          <cell r="F1263">
            <v>6556</v>
          </cell>
        </row>
        <row r="1264">
          <cell r="F1264">
            <v>288</v>
          </cell>
        </row>
        <row r="1265">
          <cell r="F1265">
            <v>380</v>
          </cell>
        </row>
        <row r="1266">
          <cell r="F1266">
            <v>616</v>
          </cell>
        </row>
        <row r="1270">
          <cell r="F1270">
            <v>1573</v>
          </cell>
        </row>
        <row r="1271">
          <cell r="F1271">
            <v>1967</v>
          </cell>
        </row>
        <row r="1272">
          <cell r="F1272">
            <v>2753</v>
          </cell>
        </row>
        <row r="1273">
          <cell r="F1273">
            <v>328</v>
          </cell>
        </row>
        <row r="1274">
          <cell r="F1274">
            <v>393</v>
          </cell>
        </row>
        <row r="1275">
          <cell r="F1275">
            <v>328</v>
          </cell>
        </row>
        <row r="1276">
          <cell r="F1276">
            <v>328</v>
          </cell>
        </row>
        <row r="1277">
          <cell r="F1277">
            <v>1967</v>
          </cell>
        </row>
        <row r="1278">
          <cell r="F1278">
            <v>1967</v>
          </cell>
        </row>
        <row r="1279">
          <cell r="F1279">
            <v>2163</v>
          </cell>
        </row>
        <row r="1280">
          <cell r="F1280">
            <v>2163</v>
          </cell>
        </row>
        <row r="1281">
          <cell r="F1281">
            <v>1311</v>
          </cell>
        </row>
        <row r="1282">
          <cell r="F1282">
            <v>1967</v>
          </cell>
        </row>
        <row r="1283">
          <cell r="F1283">
            <v>2756</v>
          </cell>
        </row>
        <row r="1284">
          <cell r="F1284">
            <v>3626</v>
          </cell>
        </row>
        <row r="1285">
          <cell r="F1285">
            <v>6904</v>
          </cell>
        </row>
        <row r="1286">
          <cell r="F1286">
            <v>8285</v>
          </cell>
        </row>
        <row r="1287">
          <cell r="F1287">
            <v>20714</v>
          </cell>
        </row>
        <row r="1288">
          <cell r="F1288">
            <v>20714</v>
          </cell>
        </row>
        <row r="1289">
          <cell r="F1289">
            <v>20714</v>
          </cell>
        </row>
        <row r="1290">
          <cell r="F1290">
            <v>20714</v>
          </cell>
        </row>
        <row r="1291">
          <cell r="F1291">
            <v>2762</v>
          </cell>
        </row>
        <row r="1292">
          <cell r="F1292">
            <v>2348</v>
          </cell>
        </row>
        <row r="1293">
          <cell r="F1293">
            <v>30104</v>
          </cell>
        </row>
        <row r="1294">
          <cell r="F1294">
            <v>2209</v>
          </cell>
        </row>
        <row r="1295">
          <cell r="F1295">
            <v>2624</v>
          </cell>
        </row>
        <row r="1296">
          <cell r="F1296">
            <v>6076</v>
          </cell>
        </row>
        <row r="1297">
          <cell r="F1297">
            <v>1726</v>
          </cell>
        </row>
        <row r="1298">
          <cell r="F1298">
            <v>19873</v>
          </cell>
        </row>
        <row r="1299">
          <cell r="F1299">
            <v>23500</v>
          </cell>
        </row>
        <row r="1300">
          <cell r="F1300">
            <v>27561</v>
          </cell>
        </row>
        <row r="1301">
          <cell r="F1301">
            <v>4439.59</v>
          </cell>
        </row>
        <row r="1302">
          <cell r="F1302">
            <v>4439.59</v>
          </cell>
        </row>
        <row r="1303">
          <cell r="F1303">
            <v>4439.59</v>
          </cell>
        </row>
        <row r="1304">
          <cell r="F1304">
            <v>4690.92</v>
          </cell>
        </row>
        <row r="1305">
          <cell r="F1305">
            <v>5468.36</v>
          </cell>
        </row>
        <row r="1306">
          <cell r="F1306">
            <v>6296.9</v>
          </cell>
        </row>
        <row r="1307">
          <cell r="F1307">
            <v>5937.87</v>
          </cell>
        </row>
        <row r="1308">
          <cell r="F1308">
            <v>7594.95</v>
          </cell>
        </row>
        <row r="1309">
          <cell r="F1309">
            <v>8988</v>
          </cell>
        </row>
        <row r="1310">
          <cell r="F1310">
            <v>3646</v>
          </cell>
        </row>
        <row r="1311">
          <cell r="F1311">
            <v>1400.23</v>
          </cell>
        </row>
        <row r="1312">
          <cell r="F1312">
            <v>1518.99</v>
          </cell>
        </row>
        <row r="1313">
          <cell r="F1313">
            <v>1778.6</v>
          </cell>
        </row>
        <row r="1314">
          <cell r="F1314">
            <v>2188.73</v>
          </cell>
        </row>
        <row r="1315">
          <cell r="F1315">
            <v>1311.86</v>
          </cell>
        </row>
        <row r="1316">
          <cell r="F1316">
            <v>1339.47</v>
          </cell>
        </row>
        <row r="1317">
          <cell r="F1317">
            <v>1443.04</v>
          </cell>
        </row>
        <row r="1318">
          <cell r="F1318">
            <v>1415.42</v>
          </cell>
        </row>
        <row r="1319">
          <cell r="F1319">
            <v>1739.93</v>
          </cell>
        </row>
        <row r="1320">
          <cell r="F1320">
            <v>2209.44</v>
          </cell>
        </row>
        <row r="1321">
          <cell r="F1321">
            <v>1450</v>
          </cell>
        </row>
        <row r="1322">
          <cell r="F1322">
            <v>1712</v>
          </cell>
        </row>
        <row r="1323">
          <cell r="F1323">
            <v>2016</v>
          </cell>
        </row>
        <row r="1324">
          <cell r="F1324">
            <v>2389</v>
          </cell>
        </row>
        <row r="1325">
          <cell r="F1325">
            <v>2886</v>
          </cell>
        </row>
        <row r="1326">
          <cell r="F1326">
            <v>3646</v>
          </cell>
        </row>
        <row r="1327">
          <cell r="F1327">
            <v>1450</v>
          </cell>
        </row>
        <row r="1328">
          <cell r="F1328">
            <v>1712</v>
          </cell>
        </row>
        <row r="1329">
          <cell r="F1329">
            <v>2016</v>
          </cell>
        </row>
        <row r="1330">
          <cell r="F1330">
            <v>2389</v>
          </cell>
        </row>
        <row r="1331">
          <cell r="F1331">
            <v>2886</v>
          </cell>
        </row>
        <row r="1332">
          <cell r="F1332">
            <v>524</v>
          </cell>
        </row>
        <row r="1333">
          <cell r="F1333">
            <v>656</v>
          </cell>
        </row>
        <row r="1334">
          <cell r="F1334">
            <v>1049</v>
          </cell>
        </row>
        <row r="1335">
          <cell r="F1335">
            <v>1180</v>
          </cell>
        </row>
        <row r="1336">
          <cell r="F1336">
            <v>1442</v>
          </cell>
        </row>
        <row r="1337">
          <cell r="F1337">
            <v>1573</v>
          </cell>
        </row>
        <row r="1338">
          <cell r="F1338">
            <v>387</v>
          </cell>
        </row>
        <row r="1339">
          <cell r="F1339">
            <v>483</v>
          </cell>
        </row>
        <row r="1340">
          <cell r="F1340">
            <v>511</v>
          </cell>
        </row>
        <row r="1341">
          <cell r="F1341">
            <v>539</v>
          </cell>
        </row>
        <row r="1342">
          <cell r="F1342">
            <v>552</v>
          </cell>
        </row>
        <row r="1343">
          <cell r="F1343">
            <v>608</v>
          </cell>
        </row>
        <row r="1344">
          <cell r="F1344">
            <v>387</v>
          </cell>
        </row>
        <row r="1345">
          <cell r="F1345">
            <v>483</v>
          </cell>
        </row>
        <row r="1346">
          <cell r="F1346">
            <v>511</v>
          </cell>
        </row>
        <row r="1347">
          <cell r="F1347">
            <v>539</v>
          </cell>
        </row>
        <row r="1348">
          <cell r="F1348">
            <v>552</v>
          </cell>
        </row>
        <row r="1349">
          <cell r="F1349">
            <v>608</v>
          </cell>
        </row>
        <row r="1350">
          <cell r="F1350">
            <v>552</v>
          </cell>
        </row>
        <row r="1351">
          <cell r="F1351">
            <v>690</v>
          </cell>
        </row>
        <row r="1352">
          <cell r="F1352">
            <v>704</v>
          </cell>
        </row>
        <row r="1353">
          <cell r="F1353">
            <v>801</v>
          </cell>
        </row>
        <row r="1354">
          <cell r="F1354">
            <v>829</v>
          </cell>
        </row>
        <row r="1355">
          <cell r="F1355">
            <v>898</v>
          </cell>
        </row>
        <row r="1356">
          <cell r="F1356">
            <v>829</v>
          </cell>
        </row>
        <row r="1357">
          <cell r="F1357">
            <v>884</v>
          </cell>
        </row>
        <row r="1358">
          <cell r="F1358">
            <v>994</v>
          </cell>
        </row>
        <row r="1359">
          <cell r="F1359">
            <v>1091</v>
          </cell>
        </row>
        <row r="1360">
          <cell r="F1360">
            <v>1381</v>
          </cell>
        </row>
        <row r="1361">
          <cell r="F1361">
            <v>1519</v>
          </cell>
        </row>
        <row r="1362">
          <cell r="F1362">
            <v>829</v>
          </cell>
        </row>
        <row r="1363">
          <cell r="F1363">
            <v>884</v>
          </cell>
        </row>
        <row r="1364">
          <cell r="F1364">
            <v>994</v>
          </cell>
        </row>
        <row r="1365">
          <cell r="F1365">
            <v>1091</v>
          </cell>
        </row>
        <row r="1366">
          <cell r="F1366">
            <v>1381</v>
          </cell>
        </row>
        <row r="1367">
          <cell r="F1367">
            <v>1519</v>
          </cell>
        </row>
        <row r="1368">
          <cell r="F1368">
            <v>1243</v>
          </cell>
        </row>
        <row r="1369">
          <cell r="F1369">
            <v>1312</v>
          </cell>
        </row>
        <row r="1370">
          <cell r="F1370">
            <v>1491</v>
          </cell>
        </row>
        <row r="1371">
          <cell r="F1371">
            <v>1629</v>
          </cell>
        </row>
        <row r="1372">
          <cell r="F1372">
            <v>2071</v>
          </cell>
        </row>
        <row r="1373">
          <cell r="F1373">
            <v>2278</v>
          </cell>
        </row>
      </sheetData>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4"/>
      <sheetName val="Sheet3"/>
      <sheetName val="00000000"/>
      <sheetName val="00000001"/>
      <sheetName val="00000002"/>
      <sheetName val="00000003"/>
      <sheetName val="00000004"/>
      <sheetName val="Van chuyen"/>
      <sheetName val="THKP (2)"/>
      <sheetName val="THKP"/>
      <sheetName val="T.Bi"/>
      <sheetName val="Thiet ke"/>
      <sheetName val="CT"/>
      <sheetName val="K.luong"/>
      <sheetName val="TT L2"/>
      <sheetName val="TT L1"/>
      <sheetName val="Thue Ngoai"/>
      <sheetName val="XL4Poppy"/>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MD"/>
      <sheetName val="ND"/>
      <sheetName val="CONG"/>
      <sheetName val="DGCT"/>
      <sheetName val="tong hop"/>
      <sheetName val="phan tich DG"/>
      <sheetName val="gia vat lieu"/>
      <sheetName val="gia xe may"/>
      <sheetName val="gia nhan cong"/>
      <sheetName val="XL4Test5"/>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ong Dau"/>
      <sheetName val="Dong Dau (2)"/>
      <sheetName val="Sau dong"/>
      <sheetName val="Ma xa"/>
      <sheetName val="My dinh"/>
      <sheetName val="Tong cong"/>
      <sheetName val="KH 2003 (moi max)"/>
      <sheetName val="Chart2"/>
      <sheetName val="Chart1"/>
      <sheetName val="KM"/>
      <sheetName val="KHOANMUC"/>
      <sheetName val="CPQL"/>
      <sheetName val="SANLUONG"/>
      <sheetName val="SSCP-SL"/>
      <sheetName val="CPSX"/>
      <sheetName val="KQKD"/>
      <sheetName val="CDSL (2)"/>
      <sheetName val="tscd"/>
      <sheetName val="VL"/>
      <sheetName val="CTXD"/>
      <sheetName val=".."/>
      <sheetName val="CTDN"/>
      <sheetName val="san vuon"/>
      <sheetName val="khu phu tro"/>
      <sheetName val="TH"/>
      <sheetName val="Thuyet minh"/>
      <sheetName val="CQ-HQ"/>
      <sheetName val="KH12"/>
      <sheetName val="CN12"/>
      <sheetName val="HD12"/>
      <sheetName val="KH1"/>
      <sheetName val="be tong"/>
      <sheetName val="Thep"/>
      <sheetName val="Tong hop thep"/>
      <sheetName val="XXXXXXXX"/>
      <sheetName val="1"/>
      <sheetName val="Interim payment"/>
      <sheetName val="Letter"/>
      <sheetName val="Bid Sum"/>
      <sheetName val="Item B"/>
      <sheetName val="Dg A"/>
      <sheetName val="Dg B&amp;C"/>
      <sheetName val="Rates&amp;Prices"/>
      <sheetName val="Material at site"/>
      <sheetName val="Gia VL"/>
      <sheetName val="Bang gia ca may"/>
      <sheetName val="Bang luong CB"/>
      <sheetName val="Bang P.tich CT"/>
      <sheetName val="D.toan chi tiet"/>
      <sheetName val="Bang TH Dtoan"/>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Phu luc"/>
      <sheetName val="Gia trÞ"/>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Congty"/>
      <sheetName val="VPPN"/>
      <sheetName val="XN74"/>
      <sheetName val="XN54"/>
      <sheetName val="XN33"/>
      <sheetName val="NK96"/>
      <sheetName val="THCT"/>
      <sheetName val="cap cho cac DT"/>
      <sheetName val="Ung - hoan"/>
      <sheetName val="CP may"/>
      <sheetName val="SS"/>
      <sheetName val="NVL"/>
      <sheetName val="10000000"/>
      <sheetName val="Thep "/>
      <sheetName val="Chi tiet Khoi luong"/>
      <sheetName val="TH khoi luong"/>
      <sheetName val="Chiet tinh vat lieu "/>
      <sheetName val="TH KL VL"/>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cd viaK0-T6"/>
      <sheetName val="cdvia T6-Tc24"/>
      <sheetName val="cdvia Tc24-T46"/>
      <sheetName val="cdbtnL2ko-k0+361"/>
      <sheetName val="cd btnL2k0+361-T19"/>
      <sheetName val="DTHH"/>
      <sheetName val="Bang1"/>
      <sheetName val="TAI TRONG"/>
      <sheetName val="NOI LUC"/>
      <sheetName val="TINH DUYET THTT CHINH"/>
      <sheetName val="TDUYET THTT PHU"/>
      <sheetName val="TINH DAO DONG VA DO VONG"/>
      <sheetName val="TINH NEO"/>
      <sheetName val="01"/>
      <sheetName val="02"/>
      <sheetName val="03"/>
      <sheetName val="04"/>
      <sheetName val="05"/>
      <sheetName val="Sheet13"/>
      <sheetName val="Sheet14"/>
      <sheetName val="Sheet15"/>
      <sheetName val="Sheet16"/>
      <sheetName val="Sheet17"/>
      <sheetName val="Sheet18"/>
      <sheetName val="Sheet19"/>
      <sheetName val="Sheet20"/>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9"/>
      <sheetName val="10"/>
      <sheetName val="NRC"/>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HIT"/>
      <sheetName val="THXH"/>
      <sheetName val="BHXH"/>
      <sheetName val="DS them luong qui 4-2002"/>
      <sheetName val="Phuc loi 2-9-02"/>
      <sheetName val="PCLB-2002"/>
      <sheetName val="Thuong nhan dip 21-12-02"/>
      <sheetName val="Thuong dip nhan danh hieu AHL§"/>
      <sheetName val="Thang luong thu 13 nam 2002"/>
      <sheetName val="Luong SX# dip Tet Qui Mui(dong)"/>
      <sheetName val="Quang Tri"/>
      <sheetName val="TTHue"/>
      <sheetName val="Da Nang"/>
      <sheetName val="Quang Nam"/>
      <sheetName val="Quang Ngai"/>
      <sheetName val="TH DH-QN"/>
      <sheetName val="KP HD"/>
      <sheetName val="DB HD"/>
      <sheetName val="dutoan1"/>
      <sheetName val="Anhtoan"/>
      <sheetName val="dutoan2"/>
      <sheetName val="vat tu"/>
      <sheetName val="sent to"/>
      <sheetName val="cong Q2"/>
      <sheetName val="T.U luong Q1"/>
      <sheetName val="T.U luong Q2"/>
      <sheetName val="T.U luong Q3"/>
      <sheetName val="DT"/>
      <sheetName val="THND"/>
      <sheetName val="THMD"/>
      <sheetName val="Phtro1"/>
      <sheetName val="DTKS1"/>
      <sheetName val="CT1m"/>
      <sheetName val="Outlets"/>
      <sheetName val="PGs"/>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Q1-02"/>
      <sheetName val="Q2-02"/>
      <sheetName val="Q3-02"/>
      <sheetName val="KL VL"/>
      <sheetName val="KHCTiet"/>
      <sheetName val="QT 9-6"/>
      <sheetName val="Thuong luu HB"/>
      <sheetName val="QT03"/>
      <sheetName val="QT"/>
      <sheetName val="PTmay"/>
      <sheetName val="KK"/>
      <sheetName val="QT Ky T"/>
      <sheetName val="BCKT"/>
      <sheetName val="bc vt TON BAI"/>
      <sheetName val="XXXXXXX0"/>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ong Thu"/>
      <sheetName val="Tong Chi"/>
      <sheetName val="Truong hoc"/>
      <sheetName val="Cty CP"/>
      <sheetName val="G.thau 3B"/>
      <sheetName val="T.Hop Thu-chi"/>
      <sheetName val="Quyet toan"/>
      <sheetName val="Thu hoi"/>
      <sheetName val="Lai vay"/>
      <sheetName val="Tien vay"/>
      <sheetName val="Cong no"/>
      <sheetName val="Cop pha"/>
      <sheetName val="20000000"/>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TM"/>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cong bien t10"/>
      <sheetName val="luong t9 "/>
      <sheetName val="bb t9"/>
      <sheetName val="XETT10-03"/>
      <sheetName val="bxet"/>
      <sheetName val="BU-gian"/>
      <sheetName val="Bu-Ha"/>
      <sheetName val="PTVT"/>
      <sheetName val="Gia DAN"/>
      <sheetName val="Dan"/>
      <sheetName val="Cuoc"/>
      <sheetName val="Bugia"/>
      <sheetName val="KL57"/>
      <sheetName val="binh do"/>
      <sheetName val="cot lieu"/>
      <sheetName val="van khuon"/>
      <sheetName val="CT BT"/>
      <sheetName val="lay mau"/>
      <sheetName val="mat ngoai goi"/>
      <sheetName val="coc tram-bt"/>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T1(T1)04"/>
      <sheetName val="THDT"/>
      <sheetName val="DM-Goc"/>
      <sheetName val="Gia-CT"/>
      <sheetName val="PTCP"/>
      <sheetName val="cphoi"/>
      <sheetName val="XN79"/>
      <sheetName val="CTMT"/>
      <sheetName val="Phu luc HD"/>
      <sheetName val="Gia du thau"/>
      <sheetName val="PTDG"/>
      <sheetName val="Ca xe"/>
      <sheetName val="Tien ung"/>
      <sheetName val="PXuat"/>
      <sheetName val="phi luong3"/>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Dao Ptai"/>
      <sheetName val="Tu RMU"/>
      <sheetName val="C.set"/>
      <sheetName val="SI"/>
      <sheetName val="Sco Cap"/>
      <sheetName val="Sco TB"/>
      <sheetName val="TN tram"/>
      <sheetName val="TN C.set"/>
      <sheetName val="TN TD DDay"/>
      <sheetName val="Phan chung"/>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C45A-BH"/>
      <sheetName val="C46A-BH"/>
      <sheetName val="C47A-BH"/>
      <sheetName val="C48A-BH"/>
      <sheetName val="S-53-1"/>
      <sheetName val="THVT.T5"/>
      <sheetName val="XL1.t5"/>
      <sheetName val="XL2.T5"/>
      <sheetName val="XL3.T5"/>
      <sheetName val="XL5.T5"/>
      <sheetName val="TH du toan "/>
      <sheetName val="Du toan "/>
      <sheetName val="C.Tinh"/>
      <sheetName val="TK_cap"/>
      <sheetName val="KH 200³ (moi max)"/>
      <sheetName val="C47T11"/>
      <sheetName val="C45T11"/>
      <sheetName val="C45 T10"/>
      <sheetName val="C47-t10"/>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N1111"/>
      <sheetName val="C1111"/>
      <sheetName val="1121"/>
      <sheetName val="daura"/>
      <sheetName val="dauvao"/>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s>
    <definedNames>
      <definedName name="DataFilter"/>
      <definedName name="DataSort"/>
      <definedName name="GoBack" sheetId="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refreshError="1"/>
      <sheetData sheetId="116" refreshError="1"/>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refreshError="1"/>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refreshError="1"/>
      <sheetData sheetId="302" refreshError="1"/>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refreshError="1"/>
      <sheetData sheetId="323" refreshError="1"/>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refreshError="1"/>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refreshError="1"/>
      <sheetData sheetId="529" refreshError="1"/>
      <sheetData sheetId="530" refreshError="1"/>
      <sheetData sheetId="531" refreshError="1"/>
      <sheetData sheetId="532"/>
      <sheetData sheetId="533"/>
      <sheetData sheetId="534"/>
      <sheetData sheetId="535"/>
      <sheetData sheetId="536"/>
      <sheetData sheetId="537"/>
      <sheetData sheetId="538" refreshError="1"/>
      <sheetData sheetId="539" refreshError="1"/>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refreshError="1"/>
      <sheetData sheetId="644" refreshError="1"/>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refreshError="1"/>
      <sheetData sheetId="704" refreshError="1"/>
      <sheetData sheetId="705" refreshError="1"/>
      <sheetData sheetId="706"/>
      <sheetData sheetId="707"/>
      <sheetData sheetId="708"/>
      <sheetData sheetId="709"/>
      <sheetData sheetId="710"/>
      <sheetData sheetId="711"/>
      <sheetData sheetId="712"/>
      <sheetData sheetId="713" refreshError="1"/>
      <sheetData sheetId="714" refreshError="1"/>
      <sheetData sheetId="715" refreshError="1"/>
      <sheetData sheetId="716" refreshError="1"/>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refreshError="1"/>
      <sheetData sheetId="754" refreshError="1"/>
      <sheetData sheetId="755" refreshError="1"/>
      <sheetData sheetId="756" refreshError="1"/>
      <sheetData sheetId="757" refreshError="1"/>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refreshError="1"/>
      <sheetData sheetId="797" refreshError="1"/>
      <sheetData sheetId="798" refreshError="1"/>
      <sheetData sheetId="799"/>
      <sheetData sheetId="800"/>
      <sheetData sheetId="801"/>
      <sheetData sheetId="802"/>
      <sheetData sheetId="803" refreshError="1"/>
      <sheetData sheetId="804"/>
      <sheetData sheetId="805"/>
      <sheetData sheetId="806"/>
      <sheetData sheetId="807" refreshError="1"/>
      <sheetData sheetId="808" refreshError="1"/>
      <sheetData sheetId="809"/>
      <sheetData sheetId="810"/>
      <sheetData sheetId="811"/>
      <sheetData sheetId="812"/>
      <sheetData sheetId="813"/>
      <sheetData sheetId="814"/>
      <sheetData sheetId="815"/>
      <sheetData sheetId="816" refreshError="1"/>
      <sheetData sheetId="817"/>
      <sheetData sheetId="818" refreshError="1"/>
      <sheetData sheetId="819"/>
      <sheetData sheetId="820"/>
      <sheetData sheetId="821"/>
      <sheetData sheetId="822" refreshError="1"/>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sheetData sheetId="917"/>
      <sheetData sheetId="918"/>
      <sheetData sheetId="919"/>
      <sheetData sheetId="920"/>
      <sheetData sheetId="921"/>
      <sheetData sheetId="922" refreshError="1"/>
      <sheetData sheetId="923"/>
      <sheetData sheetId="924"/>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sheetData sheetId="934"/>
      <sheetData sheetId="935"/>
      <sheetData sheetId="936"/>
      <sheetData sheetId="937"/>
      <sheetData sheetId="938"/>
      <sheetData sheetId="939"/>
      <sheetData sheetId="940"/>
      <sheetData sheetId="941"/>
      <sheetData sheetId="942"/>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sheetData sheetId="984"/>
      <sheetData sheetId="985"/>
      <sheetData sheetId="986"/>
      <sheetData sheetId="987"/>
      <sheetData sheetId="988"/>
      <sheetData sheetId="989"/>
      <sheetData sheetId="990"/>
      <sheetData sheetId="991"/>
      <sheetData sheetId="992"/>
      <sheetData sheetId="993"/>
      <sheetData sheetId="994"/>
      <sheetData sheetId="995" refreshError="1"/>
      <sheetData sheetId="996"/>
      <sheetData sheetId="997"/>
      <sheetData sheetId="998"/>
      <sheetData sheetId="999"/>
      <sheetData sheetId="1000"/>
      <sheetData sheetId="1001"/>
      <sheetData sheetId="1002"/>
      <sheetData sheetId="1003"/>
      <sheetData sheetId="1004"/>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sheetData sheetId="1265"/>
      <sheetData sheetId="1266"/>
      <sheetData sheetId="1267"/>
      <sheetData sheetId="1268"/>
      <sheetData sheetId="1269"/>
      <sheetData sheetId="1270"/>
      <sheetData sheetId="1271"/>
      <sheetData sheetId="1272"/>
      <sheetData sheetId="1273"/>
      <sheetData sheetId="1274" refreshError="1"/>
      <sheetData sheetId="1275" refreshError="1"/>
      <sheetData sheetId="1276" refreshError="1"/>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refreshError="1"/>
      <sheetData sheetId="1298" refreshError="1"/>
      <sheetData sheetId="1299" refreshError="1"/>
      <sheetData sheetId="1300" refreshError="1"/>
      <sheetData sheetId="1301"/>
      <sheetData sheetId="1302"/>
      <sheetData sheetId="1303" refreshError="1"/>
      <sheetData sheetId="1304" refreshError="1"/>
      <sheetData sheetId="1305"/>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refreshError="1"/>
      <sheetData sheetId="1340" refreshError="1"/>
      <sheetData sheetId="1341" refreshError="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VL"/>
      <sheetName val="A1.CN"/>
      <sheetName val="PTDG"/>
      <sheetName val="CTG"/>
      <sheetName val="phuluc1"/>
      <sheetName val="So doi chieu LC"/>
      <sheetName val="CBKC-110"/>
      <sheetName val="dnc4"/>
      <sheetName val="project management"/>
      <sheetName val="실행철강하도"/>
      <sheetName val="침하계"/>
      <sheetName val="BETON"/>
      <sheetName val="갑지"/>
      <sheetName val="24-ACMV"/>
      <sheetName val="chitimc"/>
      <sheetName val="giathanh1"/>
      <sheetName val="Titles"/>
      <sheetName val="Rates 2009"/>
      <sheetName val="SL"/>
      <sheetName val="TH_CNO"/>
      <sheetName val="NK_CH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1"/>
  <sheetViews>
    <sheetView tabSelected="1" workbookViewId="0">
      <selection activeCell="B14" sqref="B14"/>
    </sheetView>
  </sheetViews>
  <sheetFormatPr defaultRowHeight="16.5"/>
  <cols>
    <col min="1" max="1" width="5.125" style="13" customWidth="1"/>
    <col min="2" max="2" width="44.625" style="13" customWidth="1"/>
    <col min="3" max="3" width="13.125" style="13" customWidth="1"/>
    <col min="4" max="4" width="12.625" style="13" customWidth="1"/>
    <col min="5" max="5" width="13" style="13" customWidth="1"/>
    <col min="6" max="6" width="12.75" style="13" customWidth="1"/>
    <col min="7" max="7" width="11.5" style="13" customWidth="1"/>
    <col min="8" max="8" width="11.375" style="13" customWidth="1"/>
    <col min="9" max="9" width="10.5" style="13" customWidth="1"/>
    <col min="10" max="10" width="10.875" style="13" customWidth="1"/>
    <col min="11" max="11" width="16.375" style="92" hidden="1" customWidth="1"/>
    <col min="12" max="12" width="15.375" style="92" hidden="1" customWidth="1"/>
    <col min="13" max="13" width="0" style="3" hidden="1" customWidth="1"/>
    <col min="14" max="14" width="11" style="3" hidden="1" customWidth="1"/>
    <col min="15" max="41" width="0" style="1" hidden="1" customWidth="1"/>
    <col min="42" max="16384" width="9" style="1"/>
  </cols>
  <sheetData>
    <row r="1" spans="1:14" ht="18.75">
      <c r="A1" s="90" t="s">
        <v>355</v>
      </c>
      <c r="B1" s="91"/>
      <c r="C1" s="91"/>
      <c r="D1" s="91"/>
      <c r="E1" s="91"/>
      <c r="F1" s="91"/>
      <c r="G1" s="91"/>
      <c r="H1" s="91"/>
      <c r="I1" s="91"/>
      <c r="J1" s="91"/>
    </row>
    <row r="2" spans="1:14" ht="20.25">
      <c r="A2" s="68" t="s">
        <v>197</v>
      </c>
      <c r="B2" s="68"/>
      <c r="C2" s="68"/>
      <c r="D2" s="68"/>
      <c r="E2" s="68"/>
      <c r="F2" s="68"/>
      <c r="G2" s="68"/>
      <c r="H2" s="68"/>
      <c r="I2" s="68"/>
      <c r="J2" s="68"/>
    </row>
    <row r="3" spans="1:14" ht="23.25" customHeight="1">
      <c r="A3" s="75" t="s">
        <v>151</v>
      </c>
      <c r="B3" s="75"/>
      <c r="C3" s="75"/>
      <c r="D3" s="75"/>
      <c r="E3" s="75"/>
      <c r="F3" s="75"/>
      <c r="G3" s="75"/>
      <c r="H3" s="75"/>
      <c r="I3" s="75"/>
      <c r="J3" s="75"/>
    </row>
    <row r="4" spans="1:14" ht="4.5" customHeight="1">
      <c r="A4" s="11"/>
      <c r="B4" s="11"/>
      <c r="C4" s="11"/>
      <c r="D4" s="11"/>
      <c r="E4" s="11"/>
      <c r="F4" s="11"/>
    </row>
    <row r="5" spans="1:14" ht="23.25" customHeight="1">
      <c r="A5" s="12"/>
      <c r="B5" s="12"/>
      <c r="C5" s="12"/>
      <c r="D5" s="12"/>
      <c r="H5" s="93" t="s">
        <v>88</v>
      </c>
      <c r="I5" s="93"/>
      <c r="J5" s="93"/>
    </row>
    <row r="6" spans="1:14" ht="18.75" customHeight="1">
      <c r="A6" s="123" t="s">
        <v>25</v>
      </c>
      <c r="B6" s="124" t="s">
        <v>24</v>
      </c>
      <c r="C6" s="123" t="s">
        <v>141</v>
      </c>
      <c r="D6" s="123" t="s">
        <v>190</v>
      </c>
      <c r="E6" s="123" t="s">
        <v>143</v>
      </c>
      <c r="F6" s="123" t="s">
        <v>191</v>
      </c>
      <c r="G6" s="125" t="s">
        <v>192</v>
      </c>
      <c r="H6" s="125" t="s">
        <v>196</v>
      </c>
      <c r="I6" s="125"/>
      <c r="J6" s="125"/>
    </row>
    <row r="7" spans="1:14" ht="18.75" customHeight="1">
      <c r="A7" s="123"/>
      <c r="B7" s="124"/>
      <c r="C7" s="123"/>
      <c r="D7" s="123"/>
      <c r="E7" s="123"/>
      <c r="F7" s="123"/>
      <c r="G7" s="125"/>
      <c r="H7" s="125"/>
      <c r="I7" s="125"/>
      <c r="J7" s="125"/>
    </row>
    <row r="8" spans="1:14" ht="36" customHeight="1">
      <c r="A8" s="123"/>
      <c r="B8" s="124"/>
      <c r="C8" s="123"/>
      <c r="D8" s="123"/>
      <c r="E8" s="123"/>
      <c r="F8" s="123"/>
      <c r="G8" s="125"/>
      <c r="H8" s="126" t="s">
        <v>141</v>
      </c>
      <c r="I8" s="126" t="s">
        <v>193</v>
      </c>
      <c r="J8" s="126" t="s">
        <v>194</v>
      </c>
    </row>
    <row r="9" spans="1:14" s="2" customFormat="1">
      <c r="A9" s="127" t="s">
        <v>0</v>
      </c>
      <c r="B9" s="127" t="s">
        <v>5</v>
      </c>
      <c r="C9" s="128" t="s">
        <v>23</v>
      </c>
      <c r="D9" s="128" t="s">
        <v>22</v>
      </c>
      <c r="E9" s="128" t="s">
        <v>86</v>
      </c>
      <c r="F9" s="128" t="s">
        <v>30</v>
      </c>
      <c r="G9" s="128" t="s">
        <v>31</v>
      </c>
      <c r="H9" s="128" t="s">
        <v>131</v>
      </c>
      <c r="I9" s="128" t="s">
        <v>198</v>
      </c>
      <c r="J9" s="128" t="s">
        <v>199</v>
      </c>
      <c r="K9" s="92"/>
      <c r="L9" s="92"/>
      <c r="M9" s="7"/>
      <c r="N9" s="7"/>
    </row>
    <row r="10" spans="1:14" ht="24.95" customHeight="1">
      <c r="A10" s="129"/>
      <c r="B10" s="129" t="s">
        <v>128</v>
      </c>
      <c r="C10" s="130">
        <f>C11+C72</f>
        <v>40653.692102000001</v>
      </c>
      <c r="D10" s="130">
        <f>D11+D72</f>
        <v>24310</v>
      </c>
      <c r="E10" s="130">
        <f>E11+E72</f>
        <v>32310</v>
      </c>
      <c r="F10" s="130">
        <f>F11+F72</f>
        <v>31015.714685000003</v>
      </c>
      <c r="G10" s="130">
        <f>G11+G72</f>
        <v>35500</v>
      </c>
      <c r="H10" s="131">
        <f>G10/C10</f>
        <v>0.87322942061278463</v>
      </c>
      <c r="I10" s="131">
        <f>G10/D10</f>
        <v>1.4603044014808721</v>
      </c>
      <c r="J10" s="131">
        <f>G10/E10</f>
        <v>1.0987310430207367</v>
      </c>
    </row>
    <row r="11" spans="1:14" ht="18" customHeight="1">
      <c r="A11" s="129" t="s">
        <v>6</v>
      </c>
      <c r="B11" s="132" t="s">
        <v>124</v>
      </c>
      <c r="C11" s="130">
        <f>C12+C17+C25+C30+C38+C39+C40+C46+C52+C59</f>
        <v>40653.692102000001</v>
      </c>
      <c r="D11" s="130">
        <f t="shared" ref="D11:G11" si="0">D12+D17+D25+D30+D38+D39+D40+D46+D52+D59</f>
        <v>24310</v>
      </c>
      <c r="E11" s="130">
        <f t="shared" si="0"/>
        <v>32310</v>
      </c>
      <c r="F11" s="130">
        <f t="shared" si="0"/>
        <v>31015.714685000003</v>
      </c>
      <c r="G11" s="130">
        <f t="shared" si="0"/>
        <v>35500</v>
      </c>
      <c r="H11" s="131">
        <f t="shared" ref="H11:H13" si="1">G11/C11</f>
        <v>0.87322942061278463</v>
      </c>
      <c r="I11" s="131">
        <f t="shared" ref="I11:I74" si="2">G11/D11</f>
        <v>1.4603044014808721</v>
      </c>
      <c r="J11" s="131">
        <f>G11/E11</f>
        <v>1.0987310430207367</v>
      </c>
      <c r="K11" s="92">
        <v>31015.714684999999</v>
      </c>
    </row>
    <row r="12" spans="1:14" ht="30.95" customHeight="1">
      <c r="A12" s="129">
        <v>1</v>
      </c>
      <c r="B12" s="133" t="s">
        <v>92</v>
      </c>
      <c r="C12" s="130">
        <f>SUM(C13:C16)</f>
        <v>308.41935599999999</v>
      </c>
      <c r="D12" s="130">
        <f t="shared" ref="D12:E12" si="3">SUM(D13:D16)</f>
        <v>250</v>
      </c>
      <c r="E12" s="130">
        <f t="shared" si="3"/>
        <v>250</v>
      </c>
      <c r="F12" s="130">
        <f t="shared" ref="F12:G12" si="4">SUM(F13:F16)</f>
        <v>267.149315</v>
      </c>
      <c r="G12" s="130">
        <f t="shared" si="4"/>
        <v>300</v>
      </c>
      <c r="H12" s="131">
        <f t="shared" si="1"/>
        <v>0.97270159658850985</v>
      </c>
      <c r="I12" s="131">
        <f t="shared" si="2"/>
        <v>1.2</v>
      </c>
      <c r="J12" s="131">
        <f>G12/E12</f>
        <v>1.2</v>
      </c>
    </row>
    <row r="13" spans="1:14" s="4" customFormat="1" ht="30.95" customHeight="1">
      <c r="A13" s="134" t="s">
        <v>12</v>
      </c>
      <c r="B13" s="135" t="s">
        <v>93</v>
      </c>
      <c r="C13" s="136">
        <v>307.62635599999999</v>
      </c>
      <c r="D13" s="137">
        <v>250</v>
      </c>
      <c r="E13" s="138">
        <v>250</v>
      </c>
      <c r="F13" s="137">
        <v>266.08581500000003</v>
      </c>
      <c r="G13" s="138">
        <f>300-G15</f>
        <v>298.93650000000002</v>
      </c>
      <c r="H13" s="139">
        <f t="shared" si="1"/>
        <v>0.97175191322033549</v>
      </c>
      <c r="I13" s="139">
        <f t="shared" si="2"/>
        <v>1.1957460000000002</v>
      </c>
      <c r="J13" s="139">
        <f>G13/E13</f>
        <v>1.1957460000000002</v>
      </c>
      <c r="K13" s="92"/>
      <c r="L13" s="92"/>
      <c r="M13" s="8"/>
      <c r="N13" s="8"/>
    </row>
    <row r="14" spans="1:14" ht="30.95" customHeight="1">
      <c r="A14" s="134" t="s">
        <v>16</v>
      </c>
      <c r="B14" s="135" t="s">
        <v>94</v>
      </c>
      <c r="C14" s="136"/>
      <c r="D14" s="136"/>
      <c r="E14" s="138"/>
      <c r="F14" s="137"/>
      <c r="G14" s="138"/>
      <c r="H14" s="139"/>
      <c r="I14" s="139"/>
      <c r="J14" s="139"/>
    </row>
    <row r="15" spans="1:14" ht="18" customHeight="1">
      <c r="A15" s="134" t="s">
        <v>17</v>
      </c>
      <c r="B15" s="135" t="s">
        <v>95</v>
      </c>
      <c r="C15" s="136">
        <v>0.79300000000000004</v>
      </c>
      <c r="D15" s="136"/>
      <c r="E15" s="138"/>
      <c r="F15" s="137">
        <v>1.0634999999999999</v>
      </c>
      <c r="G15" s="138">
        <f>F15</f>
        <v>1.0634999999999999</v>
      </c>
      <c r="H15" s="139">
        <f>G15/C15</f>
        <v>1.3411097099621687</v>
      </c>
      <c r="I15" s="139"/>
      <c r="J15" s="139"/>
    </row>
    <row r="16" spans="1:14" s="4" customFormat="1" ht="18" customHeight="1">
      <c r="A16" s="134" t="s">
        <v>52</v>
      </c>
      <c r="B16" s="135" t="s">
        <v>1</v>
      </c>
      <c r="C16" s="136"/>
      <c r="D16" s="140"/>
      <c r="E16" s="138"/>
      <c r="F16" s="140"/>
      <c r="G16" s="130"/>
      <c r="H16" s="139"/>
      <c r="I16" s="139"/>
      <c r="J16" s="139"/>
      <c r="K16" s="92"/>
      <c r="L16" s="92"/>
      <c r="M16" s="8"/>
      <c r="N16" s="8"/>
    </row>
    <row r="17" spans="1:14" ht="30.95" customHeight="1">
      <c r="A17" s="129">
        <v>2</v>
      </c>
      <c r="B17" s="133" t="s">
        <v>96</v>
      </c>
      <c r="C17" s="130">
        <f>SUM(C18:C21)</f>
        <v>1690.3383500000002</v>
      </c>
      <c r="D17" s="130">
        <f t="shared" ref="D17:F17" si="5">SUM(D18:D21)</f>
        <v>1420</v>
      </c>
      <c r="E17" s="130">
        <f t="shared" si="5"/>
        <v>1420</v>
      </c>
      <c r="F17" s="130">
        <f t="shared" si="5"/>
        <v>1014.992669</v>
      </c>
      <c r="G17" s="130">
        <f>SUM(G18:G21)</f>
        <v>1300</v>
      </c>
      <c r="H17" s="131">
        <f>G17/C17</f>
        <v>0.76907679459559075</v>
      </c>
      <c r="I17" s="131">
        <f t="shared" ref="I17" si="6">G17/D17</f>
        <v>0.91549295774647887</v>
      </c>
      <c r="J17" s="131">
        <f>G17/E17</f>
        <v>0.91549295774647887</v>
      </c>
    </row>
    <row r="18" spans="1:14" ht="30.95" customHeight="1">
      <c r="A18" s="134" t="s">
        <v>13</v>
      </c>
      <c r="B18" s="135" t="s">
        <v>93</v>
      </c>
      <c r="C18" s="136">
        <v>23.813770000000002</v>
      </c>
      <c r="D18" s="136">
        <v>80</v>
      </c>
      <c r="E18" s="138">
        <v>80</v>
      </c>
      <c r="F18" s="137">
        <v>32.040588</v>
      </c>
      <c r="G18" s="138">
        <v>50</v>
      </c>
      <c r="H18" s="139">
        <f t="shared" ref="H18" si="7">G18/C18</f>
        <v>2.0996255527789174</v>
      </c>
      <c r="I18" s="139">
        <f t="shared" si="2"/>
        <v>0.625</v>
      </c>
      <c r="J18" s="139">
        <f>G18/E18</f>
        <v>0.625</v>
      </c>
    </row>
    <row r="19" spans="1:14" ht="30.95" customHeight="1">
      <c r="A19" s="134" t="s">
        <v>14</v>
      </c>
      <c r="B19" s="135" t="s">
        <v>94</v>
      </c>
      <c r="C19" s="136"/>
      <c r="D19" s="136"/>
      <c r="E19" s="138"/>
      <c r="F19" s="137"/>
      <c r="G19" s="138"/>
      <c r="H19" s="139"/>
      <c r="I19" s="139"/>
      <c r="J19" s="139"/>
    </row>
    <row r="20" spans="1:14" s="2" customFormat="1" ht="18" customHeight="1">
      <c r="A20" s="134" t="s">
        <v>15</v>
      </c>
      <c r="B20" s="135" t="s">
        <v>95</v>
      </c>
      <c r="C20" s="136">
        <v>1513.5668050000002</v>
      </c>
      <c r="D20" s="141">
        <v>1250</v>
      </c>
      <c r="E20" s="138">
        <v>1250</v>
      </c>
      <c r="F20" s="137">
        <v>796.522154</v>
      </c>
      <c r="G20" s="138">
        <v>1000</v>
      </c>
      <c r="H20" s="139">
        <f t="shared" ref="H20:H21" si="8">G20/C20</f>
        <v>0.66069102248843248</v>
      </c>
      <c r="I20" s="139">
        <f t="shared" si="2"/>
        <v>0.8</v>
      </c>
      <c r="J20" s="139">
        <f>G20/E20</f>
        <v>0.8</v>
      </c>
      <c r="K20" s="92"/>
      <c r="L20" s="92"/>
      <c r="M20" s="7"/>
      <c r="N20" s="7"/>
    </row>
    <row r="21" spans="1:14" s="4" customFormat="1" ht="18" customHeight="1">
      <c r="A21" s="134" t="s">
        <v>73</v>
      </c>
      <c r="B21" s="135" t="s">
        <v>1</v>
      </c>
      <c r="C21" s="136">
        <v>152.957775</v>
      </c>
      <c r="D21" s="136">
        <v>90</v>
      </c>
      <c r="E21" s="138">
        <f>SUM(E23:E24)</f>
        <v>90</v>
      </c>
      <c r="F21" s="138">
        <f>SUM(F23:F24)</f>
        <v>186.42992699999999</v>
      </c>
      <c r="G21" s="138">
        <f>SUM(G23:G24)</f>
        <v>250</v>
      </c>
      <c r="H21" s="139">
        <f t="shared" si="8"/>
        <v>1.6344380009450321</v>
      </c>
      <c r="I21" s="139">
        <f t="shared" si="2"/>
        <v>2.7777777777777777</v>
      </c>
      <c r="J21" s="139">
        <f>G21/E21</f>
        <v>2.7777777777777777</v>
      </c>
      <c r="K21" s="92"/>
      <c r="L21" s="92"/>
      <c r="M21" s="8"/>
      <c r="N21" s="8"/>
    </row>
    <row r="22" spans="1:14" ht="18" customHeight="1">
      <c r="A22" s="134"/>
      <c r="B22" s="135" t="s">
        <v>44</v>
      </c>
      <c r="C22" s="142"/>
      <c r="D22" s="136"/>
      <c r="E22" s="138"/>
      <c r="F22" s="137"/>
      <c r="G22" s="138"/>
      <c r="H22" s="139"/>
      <c r="I22" s="139"/>
      <c r="J22" s="139"/>
    </row>
    <row r="23" spans="1:14" s="13" customFormat="1" ht="18" customHeight="1">
      <c r="A23" s="143"/>
      <c r="B23" s="144" t="s">
        <v>97</v>
      </c>
      <c r="C23" s="145">
        <v>142.337695</v>
      </c>
      <c r="D23" s="136">
        <v>90</v>
      </c>
      <c r="E23" s="146">
        <v>90</v>
      </c>
      <c r="F23" s="137">
        <v>165.19380000000001</v>
      </c>
      <c r="G23" s="138">
        <v>200</v>
      </c>
      <c r="H23" s="139">
        <f t="shared" ref="H23:H24" si="9">G23/C23</f>
        <v>1.4051091666195663</v>
      </c>
      <c r="I23" s="147">
        <f>G23/D23</f>
        <v>2.2222222222222223</v>
      </c>
      <c r="J23" s="147">
        <f>G23/E23</f>
        <v>2.2222222222222223</v>
      </c>
      <c r="K23" s="94"/>
      <c r="L23" s="94"/>
      <c r="M23" s="16"/>
      <c r="N23" s="16"/>
    </row>
    <row r="24" spans="1:14" s="20" customFormat="1" ht="18" customHeight="1">
      <c r="A24" s="143"/>
      <c r="B24" s="144" t="s">
        <v>98</v>
      </c>
      <c r="C24" s="145">
        <f>C21-C23</f>
        <v>10.620080000000002</v>
      </c>
      <c r="D24" s="148"/>
      <c r="E24" s="146"/>
      <c r="F24" s="137">
        <f>186.429927-F23</f>
        <v>21.236126999999982</v>
      </c>
      <c r="G24" s="146">
        <v>50</v>
      </c>
      <c r="H24" s="139">
        <f t="shared" si="9"/>
        <v>4.7080624628063061</v>
      </c>
      <c r="I24" s="147"/>
      <c r="J24" s="147"/>
      <c r="K24" s="94"/>
      <c r="L24" s="94"/>
      <c r="M24" s="19"/>
      <c r="N24" s="19"/>
    </row>
    <row r="25" spans="1:14" ht="30.95" customHeight="1">
      <c r="A25" s="149" t="s">
        <v>86</v>
      </c>
      <c r="B25" s="133" t="s">
        <v>36</v>
      </c>
      <c r="C25" s="130">
        <f>SUM(C26:C29)</f>
        <v>18.684263000000001</v>
      </c>
      <c r="D25" s="130">
        <f t="shared" ref="D25:G25" si="10">SUM(D26:D29)</f>
        <v>0</v>
      </c>
      <c r="E25" s="130">
        <f t="shared" si="10"/>
        <v>0</v>
      </c>
      <c r="F25" s="130">
        <f t="shared" si="10"/>
        <v>4.5083099999999998</v>
      </c>
      <c r="G25" s="130">
        <f t="shared" si="10"/>
        <v>5</v>
      </c>
      <c r="H25" s="131">
        <f>G25/C25</f>
        <v>0.26760488224769685</v>
      </c>
      <c r="I25" s="131"/>
      <c r="J25" s="131"/>
    </row>
    <row r="26" spans="1:14" ht="30.95" customHeight="1">
      <c r="A26" s="134" t="s">
        <v>8</v>
      </c>
      <c r="B26" s="135" t="s">
        <v>93</v>
      </c>
      <c r="C26" s="136">
        <v>4.6480000000000006</v>
      </c>
      <c r="D26" s="136"/>
      <c r="E26" s="138"/>
      <c r="F26" s="137"/>
      <c r="G26" s="138"/>
      <c r="H26" s="139"/>
      <c r="I26" s="139"/>
      <c r="J26" s="139"/>
    </row>
    <row r="27" spans="1:14" ht="30.95" customHeight="1">
      <c r="A27" s="134" t="s">
        <v>9</v>
      </c>
      <c r="B27" s="135" t="s">
        <v>94</v>
      </c>
      <c r="C27" s="136"/>
      <c r="D27" s="136"/>
      <c r="E27" s="138"/>
      <c r="F27" s="137"/>
      <c r="G27" s="138"/>
      <c r="H27" s="139"/>
      <c r="I27" s="139"/>
      <c r="J27" s="139"/>
    </row>
    <row r="28" spans="1:14" ht="18" customHeight="1">
      <c r="A28" s="134" t="s">
        <v>10</v>
      </c>
      <c r="B28" s="135" t="s">
        <v>95</v>
      </c>
      <c r="C28" s="136">
        <v>14.036263</v>
      </c>
      <c r="D28" s="136"/>
      <c r="E28" s="138"/>
      <c r="F28" s="137">
        <v>4.5083099999999998</v>
      </c>
      <c r="G28" s="138">
        <v>5</v>
      </c>
      <c r="H28" s="139">
        <f t="shared" ref="H28" si="11">G28/C28</f>
        <v>0.35622017056819183</v>
      </c>
      <c r="I28" s="139"/>
      <c r="J28" s="139"/>
    </row>
    <row r="29" spans="1:14" s="2" customFormat="1" ht="18" customHeight="1">
      <c r="A29" s="134" t="s">
        <v>11</v>
      </c>
      <c r="B29" s="135" t="s">
        <v>1</v>
      </c>
      <c r="C29" s="136"/>
      <c r="D29" s="142"/>
      <c r="E29" s="138"/>
      <c r="F29" s="137"/>
      <c r="G29" s="138"/>
      <c r="H29" s="139"/>
      <c r="I29" s="139"/>
      <c r="J29" s="139"/>
      <c r="K29" s="92"/>
      <c r="L29" s="92"/>
      <c r="M29" s="7"/>
      <c r="N29" s="7"/>
    </row>
    <row r="30" spans="1:14" s="4" customFormat="1" ht="18" customHeight="1">
      <c r="A30" s="129">
        <v>4</v>
      </c>
      <c r="B30" s="133" t="s">
        <v>99</v>
      </c>
      <c r="C30" s="130">
        <f>SUM(C31:C34)</f>
        <v>9379.6283330000006</v>
      </c>
      <c r="D30" s="130">
        <f t="shared" ref="D30:G30" si="12">SUM(D31:D34)</f>
        <v>7000</v>
      </c>
      <c r="E30" s="130">
        <f t="shared" si="12"/>
        <v>7000</v>
      </c>
      <c r="F30" s="130">
        <f t="shared" si="12"/>
        <v>18662.499441</v>
      </c>
      <c r="G30" s="130">
        <f t="shared" si="12"/>
        <v>20370</v>
      </c>
      <c r="H30" s="131">
        <f>G30/C30</f>
        <v>2.1717278421718458</v>
      </c>
      <c r="I30" s="131">
        <f>G30/D30</f>
        <v>2.91</v>
      </c>
      <c r="J30" s="131">
        <f>G30/E30</f>
        <v>2.91</v>
      </c>
      <c r="K30" s="92">
        <v>18662.499441</v>
      </c>
      <c r="L30" s="92"/>
      <c r="M30" s="8"/>
      <c r="N30" s="8"/>
    </row>
    <row r="31" spans="1:14" s="4" customFormat="1" ht="30.95" customHeight="1">
      <c r="A31" s="134" t="s">
        <v>100</v>
      </c>
      <c r="B31" s="135" t="s">
        <v>93</v>
      </c>
      <c r="C31" s="136">
        <v>6218.4260370000002</v>
      </c>
      <c r="D31" s="136">
        <v>5210</v>
      </c>
      <c r="E31" s="138">
        <v>5210</v>
      </c>
      <c r="F31" s="137">
        <v>16235.7549</v>
      </c>
      <c r="G31" s="138">
        <v>17500</v>
      </c>
      <c r="H31" s="139">
        <f>G31/C31</f>
        <v>2.8142169571325559</v>
      </c>
      <c r="I31" s="139">
        <f t="shared" si="2"/>
        <v>3.3589251439539347</v>
      </c>
      <c r="J31" s="139">
        <f>G31/E31</f>
        <v>3.3589251439539347</v>
      </c>
      <c r="K31" s="92"/>
      <c r="L31" s="92"/>
      <c r="M31" s="8"/>
      <c r="N31" s="8"/>
    </row>
    <row r="32" spans="1:14" ht="30.95" customHeight="1">
      <c r="A32" s="134" t="s">
        <v>101</v>
      </c>
      <c r="B32" s="135" t="s">
        <v>94</v>
      </c>
      <c r="C32" s="136">
        <v>39.625</v>
      </c>
      <c r="D32" s="136">
        <v>50</v>
      </c>
      <c r="E32" s="138">
        <v>50</v>
      </c>
      <c r="F32" s="137">
        <v>7.9678199999999997</v>
      </c>
      <c r="G32" s="138">
        <v>20</v>
      </c>
      <c r="H32" s="139">
        <f t="shared" ref="H32:H34" si="13">G32/C32</f>
        <v>0.50473186119873814</v>
      </c>
      <c r="I32" s="139">
        <f t="shared" si="2"/>
        <v>0.4</v>
      </c>
      <c r="J32" s="139">
        <f t="shared" ref="J32:J34" si="14">G32/E32</f>
        <v>0.4</v>
      </c>
    </row>
    <row r="33" spans="1:14" ht="18" customHeight="1">
      <c r="A33" s="134" t="s">
        <v>102</v>
      </c>
      <c r="B33" s="135" t="s">
        <v>95</v>
      </c>
      <c r="C33" s="136">
        <v>286.36936800000001</v>
      </c>
      <c r="D33" s="136">
        <v>290</v>
      </c>
      <c r="E33" s="138">
        <v>290</v>
      </c>
      <c r="F33" s="137">
        <v>303.40741500000001</v>
      </c>
      <c r="G33" s="138">
        <v>350</v>
      </c>
      <c r="H33" s="139">
        <f t="shared" si="13"/>
        <v>1.2221977596430635</v>
      </c>
      <c r="I33" s="139">
        <f t="shared" si="2"/>
        <v>1.2068965517241379</v>
      </c>
      <c r="J33" s="139">
        <f t="shared" si="14"/>
        <v>1.2068965517241379</v>
      </c>
    </row>
    <row r="34" spans="1:14" s="4" customFormat="1" ht="18" customHeight="1">
      <c r="A34" s="134" t="s">
        <v>103</v>
      </c>
      <c r="B34" s="135" t="s">
        <v>1</v>
      </c>
      <c r="C34" s="136">
        <v>2835.2079280000003</v>
      </c>
      <c r="D34" s="136">
        <v>1450</v>
      </c>
      <c r="E34" s="138">
        <f>SUM(E36:E37)</f>
        <v>1450</v>
      </c>
      <c r="F34" s="138">
        <f t="shared" ref="F34:G34" si="15">SUM(F36:F37)</f>
        <v>2115.3693060000001</v>
      </c>
      <c r="G34" s="138">
        <f t="shared" si="15"/>
        <v>2500</v>
      </c>
      <c r="H34" s="139">
        <f t="shared" si="13"/>
        <v>0.88176954335886715</v>
      </c>
      <c r="I34" s="139">
        <f t="shared" si="2"/>
        <v>1.7241379310344827</v>
      </c>
      <c r="J34" s="139">
        <f t="shared" si="14"/>
        <v>1.7241379310344827</v>
      </c>
      <c r="K34" s="92"/>
      <c r="L34" s="92"/>
      <c r="M34" s="8"/>
      <c r="N34" s="8"/>
    </row>
    <row r="35" spans="1:14" s="4" customFormat="1" ht="18" customHeight="1">
      <c r="A35" s="134"/>
      <c r="B35" s="135" t="s">
        <v>44</v>
      </c>
      <c r="C35" s="136"/>
      <c r="D35" s="150"/>
      <c r="E35" s="138"/>
      <c r="F35" s="140"/>
      <c r="G35" s="130"/>
      <c r="H35" s="139"/>
      <c r="I35" s="139"/>
      <c r="J35" s="139"/>
      <c r="K35" s="92"/>
      <c r="L35" s="92"/>
      <c r="M35" s="8"/>
      <c r="N35" s="8"/>
    </row>
    <row r="36" spans="1:14" s="18" customFormat="1" ht="18" customHeight="1">
      <c r="A36" s="143"/>
      <c r="B36" s="144" t="s">
        <v>134</v>
      </c>
      <c r="C36" s="145">
        <v>1659.5366750000001</v>
      </c>
      <c r="D36" s="142">
        <v>900</v>
      </c>
      <c r="E36" s="146">
        <v>900</v>
      </c>
      <c r="F36" s="148">
        <v>1256.4065619999999</v>
      </c>
      <c r="G36" s="146">
        <v>1500</v>
      </c>
      <c r="H36" s="147">
        <f t="shared" ref="H36:H46" si="16">G36/C36</f>
        <v>0.90386673738319157</v>
      </c>
      <c r="I36" s="147">
        <f t="shared" si="2"/>
        <v>1.6666666666666667</v>
      </c>
      <c r="J36" s="147">
        <f t="shared" ref="J36:J40" si="17">G36/E36</f>
        <v>1.6666666666666667</v>
      </c>
      <c r="K36" s="94"/>
      <c r="L36" s="94"/>
      <c r="M36" s="17"/>
      <c r="N36" s="17"/>
    </row>
    <row r="37" spans="1:14" s="18" customFormat="1" ht="18" customHeight="1">
      <c r="A37" s="143"/>
      <c r="B37" s="144" t="s">
        <v>98</v>
      </c>
      <c r="C37" s="145">
        <f>C34-C36</f>
        <v>1175.6712530000002</v>
      </c>
      <c r="D37" s="142">
        <f>D34-D36</f>
        <v>550</v>
      </c>
      <c r="E37" s="146">
        <v>550</v>
      </c>
      <c r="F37" s="148">
        <f>2115.369306-F36</f>
        <v>858.96274400000016</v>
      </c>
      <c r="G37" s="146">
        <v>1000</v>
      </c>
      <c r="H37" s="147">
        <f t="shared" si="16"/>
        <v>0.85057791236135616</v>
      </c>
      <c r="I37" s="147">
        <f t="shared" si="2"/>
        <v>1.8181818181818181</v>
      </c>
      <c r="J37" s="147">
        <f t="shared" si="17"/>
        <v>1.8181818181818181</v>
      </c>
      <c r="K37" s="94"/>
      <c r="L37" s="94"/>
      <c r="M37" s="17"/>
      <c r="N37" s="17"/>
    </row>
    <row r="38" spans="1:14" ht="18" customHeight="1">
      <c r="A38" s="129">
        <v>5</v>
      </c>
      <c r="B38" s="133" t="s">
        <v>3</v>
      </c>
      <c r="C38" s="150">
        <v>1218.4593280000001</v>
      </c>
      <c r="D38" s="150">
        <v>1200</v>
      </c>
      <c r="E38" s="130">
        <v>1200</v>
      </c>
      <c r="F38" s="140">
        <v>1384.777568</v>
      </c>
      <c r="G38" s="130">
        <v>1500</v>
      </c>
      <c r="H38" s="131">
        <f t="shared" si="16"/>
        <v>1.2310628393826863</v>
      </c>
      <c r="I38" s="131">
        <f t="shared" si="2"/>
        <v>1.25</v>
      </c>
      <c r="J38" s="131">
        <f t="shared" si="17"/>
        <v>1.25</v>
      </c>
      <c r="K38" s="95"/>
      <c r="L38" s="95"/>
    </row>
    <row r="39" spans="1:14" s="2" customFormat="1" ht="18" customHeight="1">
      <c r="A39" s="149" t="s">
        <v>32</v>
      </c>
      <c r="B39" s="133" t="s">
        <v>2</v>
      </c>
      <c r="C39" s="150">
        <v>2048.074239</v>
      </c>
      <c r="D39" s="150">
        <v>1400</v>
      </c>
      <c r="E39" s="130">
        <v>1400</v>
      </c>
      <c r="F39" s="140">
        <v>2760.9967270000002</v>
      </c>
      <c r="G39" s="130">
        <v>3000</v>
      </c>
      <c r="H39" s="131">
        <f t="shared" si="16"/>
        <v>1.4647906520540928</v>
      </c>
      <c r="I39" s="131">
        <f t="shared" si="2"/>
        <v>2.1428571428571428</v>
      </c>
      <c r="J39" s="131">
        <f t="shared" si="17"/>
        <v>2.1428571428571428</v>
      </c>
      <c r="K39" s="92"/>
      <c r="L39" s="92"/>
      <c r="M39" s="7"/>
      <c r="N39" s="7"/>
    </row>
    <row r="40" spans="1:14" s="4" customFormat="1" ht="18" customHeight="1">
      <c r="A40" s="149" t="s">
        <v>33</v>
      </c>
      <c r="B40" s="133" t="s">
        <v>105</v>
      </c>
      <c r="C40" s="130">
        <f>C41+C42</f>
        <v>1120.120917</v>
      </c>
      <c r="D40" s="130">
        <f t="shared" ref="D40:G40" si="18">D41+D42</f>
        <v>1240</v>
      </c>
      <c r="E40" s="130">
        <f t="shared" si="18"/>
        <v>1240</v>
      </c>
      <c r="F40" s="130">
        <f t="shared" si="18"/>
        <v>784.55414900000005</v>
      </c>
      <c r="G40" s="130">
        <f t="shared" si="18"/>
        <v>860</v>
      </c>
      <c r="H40" s="131">
        <f t="shared" si="16"/>
        <v>0.76777425271489685</v>
      </c>
      <c r="I40" s="131">
        <f t="shared" si="2"/>
        <v>0.69354838709677424</v>
      </c>
      <c r="J40" s="131">
        <f t="shared" si="17"/>
        <v>0.69354838709677424</v>
      </c>
      <c r="K40" s="92"/>
      <c r="L40" s="92"/>
      <c r="M40" s="8"/>
      <c r="N40" s="8"/>
    </row>
    <row r="41" spans="1:14" s="4" customFormat="1" ht="18" customHeight="1">
      <c r="A41" s="134" t="s">
        <v>144</v>
      </c>
      <c r="B41" s="151" t="s">
        <v>26</v>
      </c>
      <c r="C41" s="152">
        <v>148.24547699999999</v>
      </c>
      <c r="D41" s="136"/>
      <c r="E41" s="138"/>
      <c r="F41" s="137">
        <v>79.522537</v>
      </c>
      <c r="G41" s="138">
        <v>100</v>
      </c>
      <c r="H41" s="139">
        <f t="shared" si="16"/>
        <v>0.67455683656372201</v>
      </c>
      <c r="I41" s="139"/>
      <c r="J41" s="139"/>
      <c r="K41" s="92"/>
      <c r="L41" s="92"/>
      <c r="M41" s="8"/>
      <c r="N41" s="8"/>
    </row>
    <row r="42" spans="1:14" s="4" customFormat="1" ht="18" customHeight="1">
      <c r="A42" s="134" t="s">
        <v>145</v>
      </c>
      <c r="B42" s="151" t="s">
        <v>27</v>
      </c>
      <c r="C42" s="152">
        <f>SUM(C43:C45)</f>
        <v>971.87544000000003</v>
      </c>
      <c r="D42" s="138">
        <f>SUM(D43:D45)</f>
        <v>1240</v>
      </c>
      <c r="E42" s="138">
        <f>SUM(E43:E45)</f>
        <v>1240</v>
      </c>
      <c r="F42" s="138">
        <f t="shared" ref="F42:G42" si="19">SUM(F43:F45)</f>
        <v>705.031612</v>
      </c>
      <c r="G42" s="138">
        <f t="shared" si="19"/>
        <v>760</v>
      </c>
      <c r="H42" s="139">
        <f t="shared" si="16"/>
        <v>0.78199321509760544</v>
      </c>
      <c r="I42" s="139">
        <f t="shared" si="2"/>
        <v>0.61290322580645162</v>
      </c>
      <c r="J42" s="139">
        <f>G42/E42</f>
        <v>0.61290322580645162</v>
      </c>
      <c r="K42" s="92"/>
      <c r="L42" s="92"/>
      <c r="M42" s="8"/>
      <c r="N42" s="8"/>
    </row>
    <row r="43" spans="1:14" s="4" customFormat="1" ht="18" customHeight="1">
      <c r="A43" s="143" t="s">
        <v>19</v>
      </c>
      <c r="B43" s="153" t="s">
        <v>28</v>
      </c>
      <c r="C43" s="154">
        <v>508.03828199999998</v>
      </c>
      <c r="D43" s="142">
        <f>E43</f>
        <v>450</v>
      </c>
      <c r="E43" s="146">
        <v>450</v>
      </c>
      <c r="F43" s="148">
        <v>239.85402199999999</v>
      </c>
      <c r="G43" s="146">
        <v>260</v>
      </c>
      <c r="H43" s="139">
        <f t="shared" si="16"/>
        <v>0.51177245733619736</v>
      </c>
      <c r="I43" s="139">
        <f t="shared" si="2"/>
        <v>0.57777777777777772</v>
      </c>
      <c r="J43" s="147">
        <f>G43/E43</f>
        <v>0.57777777777777772</v>
      </c>
      <c r="K43" s="92"/>
      <c r="L43" s="92"/>
      <c r="M43" s="8"/>
      <c r="N43" s="8"/>
    </row>
    <row r="44" spans="1:14" s="6" customFormat="1" ht="18" customHeight="1">
      <c r="A44" s="143" t="s">
        <v>19</v>
      </c>
      <c r="B44" s="153" t="s">
        <v>20</v>
      </c>
      <c r="C44" s="154">
        <v>287.25</v>
      </c>
      <c r="D44" s="142">
        <f>E44</f>
        <v>270</v>
      </c>
      <c r="E44" s="146">
        <v>270</v>
      </c>
      <c r="F44" s="137">
        <v>289.60000000000002</v>
      </c>
      <c r="G44" s="146">
        <v>300</v>
      </c>
      <c r="H44" s="139">
        <f t="shared" si="16"/>
        <v>1.0443864229765014</v>
      </c>
      <c r="I44" s="147">
        <f t="shared" si="2"/>
        <v>1.1111111111111112</v>
      </c>
      <c r="J44" s="147">
        <f>G44/E44</f>
        <v>1.1111111111111112</v>
      </c>
      <c r="K44" s="92"/>
      <c r="L44" s="92"/>
      <c r="M44" s="9"/>
      <c r="N44" s="9"/>
    </row>
    <row r="45" spans="1:14" s="4" customFormat="1" ht="18" customHeight="1">
      <c r="A45" s="143" t="s">
        <v>19</v>
      </c>
      <c r="B45" s="153" t="s">
        <v>21</v>
      </c>
      <c r="C45" s="154">
        <v>176.58715800000002</v>
      </c>
      <c r="D45" s="142">
        <f>E45</f>
        <v>520</v>
      </c>
      <c r="E45" s="146">
        <v>520</v>
      </c>
      <c r="F45" s="137">
        <f>705.031612-F43-F44</f>
        <v>175.57758999999999</v>
      </c>
      <c r="G45" s="146">
        <v>200</v>
      </c>
      <c r="H45" s="139">
        <f t="shared" si="16"/>
        <v>1.1325851905946636</v>
      </c>
      <c r="I45" s="147">
        <f t="shared" si="2"/>
        <v>0.38461538461538464</v>
      </c>
      <c r="J45" s="147">
        <f>G45/E45</f>
        <v>0.38461538461538464</v>
      </c>
      <c r="K45" s="92"/>
      <c r="L45" s="92"/>
      <c r="M45" s="8"/>
      <c r="N45" s="8"/>
    </row>
    <row r="46" spans="1:14" s="4" customFormat="1" ht="18" customHeight="1">
      <c r="A46" s="149" t="s">
        <v>104</v>
      </c>
      <c r="B46" s="133" t="s">
        <v>109</v>
      </c>
      <c r="C46" s="130">
        <f>SUM(C47:C50)</f>
        <v>21276.867735</v>
      </c>
      <c r="D46" s="130">
        <f t="shared" ref="D46:G46" si="20">SUM(D47:D50)</f>
        <v>9130</v>
      </c>
      <c r="E46" s="130">
        <f t="shared" si="20"/>
        <v>17130</v>
      </c>
      <c r="F46" s="130">
        <f t="shared" si="20"/>
        <v>3274.043459</v>
      </c>
      <c r="G46" s="130">
        <f t="shared" si="20"/>
        <v>5080</v>
      </c>
      <c r="H46" s="131">
        <f t="shared" si="16"/>
        <v>0.23875694783981322</v>
      </c>
      <c r="I46" s="131">
        <f t="shared" si="2"/>
        <v>0.556407447973713</v>
      </c>
      <c r="J46" s="131">
        <f>G46/E46</f>
        <v>0.29655575014594276</v>
      </c>
      <c r="K46" s="92"/>
      <c r="L46" s="92"/>
      <c r="M46" s="8"/>
      <c r="N46" s="8"/>
    </row>
    <row r="47" spans="1:14" s="4" customFormat="1" ht="18" customHeight="1">
      <c r="A47" s="134" t="s">
        <v>106</v>
      </c>
      <c r="B47" s="135" t="s">
        <v>29</v>
      </c>
      <c r="C47" s="136"/>
      <c r="D47" s="150"/>
      <c r="E47" s="138"/>
      <c r="F47" s="140"/>
      <c r="G47" s="130"/>
      <c r="H47" s="139"/>
      <c r="I47" s="139"/>
      <c r="J47" s="139"/>
      <c r="K47" s="92"/>
      <c r="L47" s="92"/>
      <c r="M47" s="8"/>
      <c r="N47" s="8"/>
    </row>
    <row r="48" spans="1:14" s="4" customFormat="1" ht="18" customHeight="1">
      <c r="A48" s="134" t="s">
        <v>107</v>
      </c>
      <c r="B48" s="135" t="s">
        <v>18</v>
      </c>
      <c r="C48" s="136">
        <v>24.097149999999999</v>
      </c>
      <c r="D48" s="136">
        <v>20</v>
      </c>
      <c r="E48" s="138">
        <v>20</v>
      </c>
      <c r="F48" s="137">
        <v>33.568154999999997</v>
      </c>
      <c r="G48" s="138">
        <v>40</v>
      </c>
      <c r="H48" s="139">
        <f t="shared" ref="H48:H53" si="21">G48/C48</f>
        <v>1.6599473381706966</v>
      </c>
      <c r="I48" s="139">
        <f t="shared" si="2"/>
        <v>2</v>
      </c>
      <c r="J48" s="139">
        <f>G48/E48</f>
        <v>2</v>
      </c>
      <c r="K48" s="92"/>
      <c r="L48" s="92"/>
      <c r="M48" s="8"/>
      <c r="N48" s="8"/>
    </row>
    <row r="49" spans="1:14" s="4" customFormat="1" ht="18" customHeight="1">
      <c r="A49" s="134" t="s">
        <v>146</v>
      </c>
      <c r="B49" s="135" t="s">
        <v>112</v>
      </c>
      <c r="C49" s="136">
        <v>1057.2794349999999</v>
      </c>
      <c r="D49" s="136">
        <v>110</v>
      </c>
      <c r="E49" s="138">
        <v>110</v>
      </c>
      <c r="F49" s="137">
        <v>35.366954</v>
      </c>
      <c r="G49" s="138">
        <v>40</v>
      </c>
      <c r="H49" s="139">
        <f t="shared" si="21"/>
        <v>3.7832949999637516E-2</v>
      </c>
      <c r="I49" s="139">
        <f t="shared" si="2"/>
        <v>0.36363636363636365</v>
      </c>
      <c r="J49" s="139">
        <f t="shared" ref="J49:J51" si="22">G49/E49</f>
        <v>0.36363636363636365</v>
      </c>
      <c r="K49" s="92"/>
      <c r="L49" s="92"/>
      <c r="M49" s="8"/>
      <c r="N49" s="8"/>
    </row>
    <row r="50" spans="1:14" s="4" customFormat="1" ht="18" customHeight="1">
      <c r="A50" s="134" t="s">
        <v>147</v>
      </c>
      <c r="B50" s="135" t="s">
        <v>4</v>
      </c>
      <c r="C50" s="136">
        <v>20195.491149999998</v>
      </c>
      <c r="D50" s="136">
        <v>9000</v>
      </c>
      <c r="E50" s="138">
        <v>17000</v>
      </c>
      <c r="F50" s="137">
        <v>3205.10835</v>
      </c>
      <c r="G50" s="138">
        <v>5000</v>
      </c>
      <c r="H50" s="139">
        <f t="shared" si="21"/>
        <v>0.24758001490842674</v>
      </c>
      <c r="I50" s="139">
        <f t="shared" si="2"/>
        <v>0.55555555555555558</v>
      </c>
      <c r="J50" s="139">
        <f t="shared" si="22"/>
        <v>0.29411764705882354</v>
      </c>
      <c r="K50" s="92"/>
      <c r="L50" s="92"/>
      <c r="M50" s="8"/>
      <c r="N50" s="8"/>
    </row>
    <row r="51" spans="1:14" s="23" customFormat="1" ht="18" customHeight="1">
      <c r="A51" s="143"/>
      <c r="B51" s="153" t="s">
        <v>142</v>
      </c>
      <c r="C51" s="154">
        <v>12389.625</v>
      </c>
      <c r="D51" s="142"/>
      <c r="E51" s="146">
        <v>8000</v>
      </c>
      <c r="F51" s="148">
        <v>973.6</v>
      </c>
      <c r="G51" s="146">
        <f>F51</f>
        <v>973.6</v>
      </c>
      <c r="H51" s="139">
        <f t="shared" si="21"/>
        <v>7.8581877982586243E-2</v>
      </c>
      <c r="I51" s="139"/>
      <c r="J51" s="147">
        <f t="shared" si="22"/>
        <v>0.1217</v>
      </c>
      <c r="K51" s="94"/>
      <c r="L51" s="94"/>
      <c r="M51" s="22"/>
      <c r="N51" s="22"/>
    </row>
    <row r="52" spans="1:14" s="4" customFormat="1" ht="30.95" customHeight="1">
      <c r="A52" s="149" t="s">
        <v>108</v>
      </c>
      <c r="B52" s="133" t="s">
        <v>114</v>
      </c>
      <c r="C52" s="130">
        <f>C53+C56</f>
        <v>1782.1336500000002</v>
      </c>
      <c r="D52" s="130">
        <f t="shared" ref="D52:G52" si="23">D53+D56</f>
        <v>450</v>
      </c>
      <c r="E52" s="130">
        <f t="shared" si="23"/>
        <v>450</v>
      </c>
      <c r="F52" s="130">
        <f t="shared" si="23"/>
        <v>733.11520999999993</v>
      </c>
      <c r="G52" s="130">
        <f t="shared" si="23"/>
        <v>785</v>
      </c>
      <c r="H52" s="131">
        <f t="shared" si="21"/>
        <v>0.44048323760678659</v>
      </c>
      <c r="I52" s="131">
        <f t="shared" si="2"/>
        <v>1.7444444444444445</v>
      </c>
      <c r="J52" s="131">
        <f>G52/E52</f>
        <v>1.7444444444444445</v>
      </c>
      <c r="K52" s="92"/>
      <c r="L52" s="92"/>
      <c r="M52" s="8"/>
      <c r="N52" s="8"/>
    </row>
    <row r="53" spans="1:14" s="4" customFormat="1" ht="18" customHeight="1">
      <c r="A53" s="134" t="s">
        <v>110</v>
      </c>
      <c r="B53" s="135" t="s">
        <v>115</v>
      </c>
      <c r="C53" s="138">
        <f>SUM(C54:C55)</f>
        <v>1395.6587179999999</v>
      </c>
      <c r="D53" s="138">
        <f>SUM(D54:D55)</f>
        <v>450</v>
      </c>
      <c r="E53" s="138">
        <f t="shared" ref="E53:G53" si="24">SUM(E54:E55)</f>
        <v>450</v>
      </c>
      <c r="F53" s="138">
        <f t="shared" si="24"/>
        <v>326.02095600000001</v>
      </c>
      <c r="G53" s="138">
        <f t="shared" si="24"/>
        <v>350</v>
      </c>
      <c r="H53" s="139">
        <f t="shared" si="21"/>
        <v>0.2507776403256774</v>
      </c>
      <c r="I53" s="139">
        <f t="shared" si="2"/>
        <v>0.77777777777777779</v>
      </c>
      <c r="J53" s="139">
        <f>G53/E53</f>
        <v>0.77777777777777779</v>
      </c>
      <c r="K53" s="92"/>
      <c r="L53" s="92"/>
      <c r="M53" s="8"/>
      <c r="N53" s="8"/>
    </row>
    <row r="54" spans="1:14" ht="18" customHeight="1">
      <c r="A54" s="143" t="s">
        <v>19</v>
      </c>
      <c r="B54" s="155" t="s">
        <v>116</v>
      </c>
      <c r="C54" s="142"/>
      <c r="D54" s="136"/>
      <c r="E54" s="146"/>
      <c r="F54" s="148"/>
      <c r="G54" s="146"/>
      <c r="H54" s="139"/>
      <c r="I54" s="147"/>
      <c r="J54" s="147"/>
    </row>
    <row r="55" spans="1:14" ht="18" customHeight="1">
      <c r="A55" s="143" t="s">
        <v>19</v>
      </c>
      <c r="B55" s="155" t="s">
        <v>117</v>
      </c>
      <c r="C55" s="142">
        <v>1395.6587179999999</v>
      </c>
      <c r="D55" s="142">
        <v>450</v>
      </c>
      <c r="E55" s="146">
        <v>450</v>
      </c>
      <c r="F55" s="148">
        <v>326.02095600000001</v>
      </c>
      <c r="G55" s="146">
        <v>350</v>
      </c>
      <c r="H55" s="139">
        <f t="shared" ref="H55:H60" si="25">G55/C55</f>
        <v>0.2507776403256774</v>
      </c>
      <c r="I55" s="147">
        <f t="shared" si="2"/>
        <v>0.77777777777777779</v>
      </c>
      <c r="J55" s="147">
        <f>G55/E55</f>
        <v>0.77777777777777779</v>
      </c>
    </row>
    <row r="56" spans="1:14" s="4" customFormat="1" ht="18" customHeight="1">
      <c r="A56" s="134" t="s">
        <v>111</v>
      </c>
      <c r="B56" s="135" t="s">
        <v>118</v>
      </c>
      <c r="C56" s="138">
        <f t="shared" ref="C56:G56" si="26">SUM(C57:C58)</f>
        <v>386.47493200000019</v>
      </c>
      <c r="D56" s="138">
        <f t="shared" si="26"/>
        <v>0</v>
      </c>
      <c r="E56" s="138">
        <f t="shared" si="26"/>
        <v>0</v>
      </c>
      <c r="F56" s="138">
        <f t="shared" si="26"/>
        <v>407.09425399999998</v>
      </c>
      <c r="G56" s="138">
        <f t="shared" si="26"/>
        <v>435</v>
      </c>
      <c r="H56" s="139">
        <f t="shared" si="25"/>
        <v>1.125558125462067</v>
      </c>
      <c r="I56" s="139"/>
      <c r="J56" s="147"/>
      <c r="K56" s="92"/>
      <c r="L56" s="92"/>
      <c r="M56" s="8"/>
      <c r="N56" s="8"/>
    </row>
    <row r="57" spans="1:14" s="5" customFormat="1" ht="18" customHeight="1">
      <c r="A57" s="143" t="s">
        <v>19</v>
      </c>
      <c r="B57" s="155" t="s">
        <v>116</v>
      </c>
      <c r="C57" s="142">
        <v>364.024</v>
      </c>
      <c r="D57" s="142"/>
      <c r="E57" s="146"/>
      <c r="F57" s="148">
        <v>364.024</v>
      </c>
      <c r="G57" s="146">
        <v>370</v>
      </c>
      <c r="H57" s="139">
        <f t="shared" si="25"/>
        <v>1.0164165000109884</v>
      </c>
      <c r="I57" s="147"/>
      <c r="J57" s="147"/>
      <c r="K57" s="92"/>
      <c r="L57" s="92"/>
      <c r="M57" s="10"/>
      <c r="N57" s="10"/>
    </row>
    <row r="58" spans="1:14" s="5" customFormat="1" ht="18" customHeight="1">
      <c r="A58" s="143" t="s">
        <v>19</v>
      </c>
      <c r="B58" s="155" t="s">
        <v>117</v>
      </c>
      <c r="C58" s="142">
        <f>1418.10965-C55</f>
        <v>22.450932000000194</v>
      </c>
      <c r="D58" s="142"/>
      <c r="E58" s="146"/>
      <c r="F58" s="148">
        <v>43.070253999999998</v>
      </c>
      <c r="G58" s="146">
        <v>65</v>
      </c>
      <c r="H58" s="139">
        <f t="shared" si="25"/>
        <v>2.8952027470396078</v>
      </c>
      <c r="I58" s="147"/>
      <c r="J58" s="147"/>
      <c r="K58" s="92"/>
      <c r="L58" s="92"/>
      <c r="M58" s="10"/>
      <c r="N58" s="10"/>
    </row>
    <row r="59" spans="1:14" ht="18" customHeight="1">
      <c r="A59" s="149" t="s">
        <v>113</v>
      </c>
      <c r="B59" s="133" t="s">
        <v>40</v>
      </c>
      <c r="C59" s="130">
        <f>C60+C68+C69+C70+C71</f>
        <v>1810.965931</v>
      </c>
      <c r="D59" s="130">
        <f t="shared" ref="D59:G59" si="27">D60+D68+D69+D70+D71</f>
        <v>2220</v>
      </c>
      <c r="E59" s="130">
        <f t="shared" si="27"/>
        <v>2220</v>
      </c>
      <c r="F59" s="130">
        <f t="shared" si="27"/>
        <v>2129.0778369999998</v>
      </c>
      <c r="G59" s="130">
        <f t="shared" si="27"/>
        <v>2300</v>
      </c>
      <c r="H59" s="131">
        <f t="shared" si="25"/>
        <v>1.2700404577627584</v>
      </c>
      <c r="I59" s="131">
        <f t="shared" si="2"/>
        <v>1.0360360360360361</v>
      </c>
      <c r="J59" s="131">
        <f>G59/E59</f>
        <v>1.0360360360360361</v>
      </c>
    </row>
    <row r="60" spans="1:14" ht="18" customHeight="1">
      <c r="A60" s="134" t="s">
        <v>42</v>
      </c>
      <c r="B60" s="135" t="s">
        <v>41</v>
      </c>
      <c r="C60" s="136">
        <v>1116.424802</v>
      </c>
      <c r="D60" s="138">
        <v>1280</v>
      </c>
      <c r="E60" s="138">
        <v>1280</v>
      </c>
      <c r="F60" s="137">
        <v>1379.184268</v>
      </c>
      <c r="G60" s="138">
        <v>1500</v>
      </c>
      <c r="H60" s="139">
        <f t="shared" si="25"/>
        <v>1.3435745939295247</v>
      </c>
      <c r="I60" s="139">
        <f t="shared" si="2"/>
        <v>1.171875</v>
      </c>
      <c r="J60" s="139">
        <f>G60/E60</f>
        <v>1.171875</v>
      </c>
    </row>
    <row r="61" spans="1:14" ht="18" customHeight="1">
      <c r="A61" s="134"/>
      <c r="B61" s="135" t="s">
        <v>44</v>
      </c>
      <c r="C61" s="136"/>
      <c r="D61" s="138"/>
      <c r="E61" s="138"/>
      <c r="F61" s="137"/>
      <c r="G61" s="138"/>
      <c r="H61" s="139"/>
      <c r="I61" s="139"/>
      <c r="J61" s="139"/>
    </row>
    <row r="62" spans="1:14" s="2" customFormat="1" ht="18" customHeight="1">
      <c r="A62" s="143" t="s">
        <v>19</v>
      </c>
      <c r="B62" s="144" t="s">
        <v>119</v>
      </c>
      <c r="C62" s="145">
        <f>SUM(C63:C64)</f>
        <v>516.99</v>
      </c>
      <c r="D62" s="146">
        <f>SUM(D63:D64)</f>
        <v>600</v>
      </c>
      <c r="E62" s="146">
        <f>SUM(E63:E64)</f>
        <v>600</v>
      </c>
      <c r="F62" s="146">
        <f t="shared" ref="F62:G62" si="28">SUM(F63:F64)</f>
        <v>384.9</v>
      </c>
      <c r="G62" s="146">
        <f t="shared" si="28"/>
        <v>400</v>
      </c>
      <c r="H62" s="147">
        <f t="shared" ref="H62:H71" si="29">G62/C62</f>
        <v>0.77370935608038838</v>
      </c>
      <c r="I62" s="139">
        <f t="shared" si="2"/>
        <v>0.66666666666666663</v>
      </c>
      <c r="J62" s="147">
        <f>G62/E62</f>
        <v>0.66666666666666663</v>
      </c>
      <c r="K62" s="96"/>
      <c r="L62" s="96"/>
      <c r="M62" s="7"/>
      <c r="N62" s="7"/>
    </row>
    <row r="63" spans="1:14" s="2" customFormat="1" ht="18" customHeight="1">
      <c r="A63" s="143"/>
      <c r="B63" s="144" t="s">
        <v>120</v>
      </c>
      <c r="C63" s="145">
        <v>508.1</v>
      </c>
      <c r="D63" s="142">
        <v>600</v>
      </c>
      <c r="E63" s="146">
        <v>600</v>
      </c>
      <c r="F63" s="148">
        <v>384.9</v>
      </c>
      <c r="G63" s="146">
        <v>400</v>
      </c>
      <c r="H63" s="147">
        <f t="shared" si="29"/>
        <v>0.78724660499901589</v>
      </c>
      <c r="I63" s="147">
        <f t="shared" si="2"/>
        <v>0.66666666666666663</v>
      </c>
      <c r="J63" s="147">
        <f>G63/E63</f>
        <v>0.66666666666666663</v>
      </c>
      <c r="M63" s="7"/>
      <c r="N63" s="7"/>
    </row>
    <row r="64" spans="1:14" s="2" customFormat="1" ht="18" customHeight="1">
      <c r="A64" s="143"/>
      <c r="B64" s="144" t="s">
        <v>121</v>
      </c>
      <c r="C64" s="145">
        <v>8.89</v>
      </c>
      <c r="D64" s="142"/>
      <c r="E64" s="146"/>
      <c r="F64" s="148"/>
      <c r="G64" s="146"/>
      <c r="H64" s="147">
        <f t="shared" si="29"/>
        <v>0</v>
      </c>
      <c r="I64" s="147"/>
      <c r="J64" s="147"/>
      <c r="K64" s="96"/>
      <c r="L64" s="96"/>
      <c r="M64" s="7"/>
      <c r="N64" s="7"/>
    </row>
    <row r="65" spans="1:14" s="2" customFormat="1" ht="18" customHeight="1">
      <c r="A65" s="143" t="s">
        <v>19</v>
      </c>
      <c r="B65" s="144" t="s">
        <v>122</v>
      </c>
      <c r="C65" s="145">
        <f>C66</f>
        <v>102.159802</v>
      </c>
      <c r="D65" s="146">
        <f>SUM(D66:D67)</f>
        <v>680</v>
      </c>
      <c r="E65" s="146">
        <f>SUM(E66:E67)</f>
        <v>680</v>
      </c>
      <c r="F65" s="146">
        <f t="shared" ref="F65:G65" si="30">SUM(F66:F67)</f>
        <v>143.95926800000001</v>
      </c>
      <c r="G65" s="146">
        <f t="shared" si="30"/>
        <v>160</v>
      </c>
      <c r="H65" s="147">
        <f t="shared" si="29"/>
        <v>1.5661737480658</v>
      </c>
      <c r="I65" s="139">
        <f t="shared" si="2"/>
        <v>0.23529411764705882</v>
      </c>
      <c r="J65" s="147">
        <f>G65/E65</f>
        <v>0.23529411764705882</v>
      </c>
      <c r="K65" s="96"/>
      <c r="L65" s="96"/>
      <c r="M65" s="7"/>
      <c r="N65" s="7"/>
    </row>
    <row r="66" spans="1:14" s="2" customFormat="1" ht="18" customHeight="1">
      <c r="A66" s="143"/>
      <c r="B66" s="144" t="s">
        <v>120</v>
      </c>
      <c r="C66" s="145">
        <v>102.159802</v>
      </c>
      <c r="D66" s="142">
        <v>100</v>
      </c>
      <c r="E66" s="146">
        <v>100</v>
      </c>
      <c r="F66" s="148">
        <v>143.95926800000001</v>
      </c>
      <c r="G66" s="146">
        <v>160</v>
      </c>
      <c r="H66" s="147">
        <f t="shared" si="29"/>
        <v>1.5661737480658</v>
      </c>
      <c r="I66" s="147">
        <f t="shared" si="2"/>
        <v>1.6</v>
      </c>
      <c r="J66" s="147">
        <f>G66/E66</f>
        <v>1.6</v>
      </c>
      <c r="K66" s="96"/>
      <c r="L66" s="96"/>
      <c r="M66" s="7"/>
      <c r="N66" s="7"/>
    </row>
    <row r="67" spans="1:14" s="2" customFormat="1" ht="18" customHeight="1">
      <c r="A67" s="143"/>
      <c r="B67" s="144" t="s">
        <v>121</v>
      </c>
      <c r="C67" s="145"/>
      <c r="D67" s="142">
        <v>580</v>
      </c>
      <c r="E67" s="146">
        <v>580</v>
      </c>
      <c r="F67" s="148"/>
      <c r="G67" s="146"/>
      <c r="H67" s="147"/>
      <c r="I67" s="147">
        <f t="shared" si="2"/>
        <v>0</v>
      </c>
      <c r="J67" s="147">
        <f>G67/E67</f>
        <v>0</v>
      </c>
      <c r="K67" s="96"/>
      <c r="L67" s="96"/>
      <c r="M67" s="7"/>
      <c r="N67" s="7"/>
    </row>
    <row r="68" spans="1:14" ht="18" customHeight="1">
      <c r="A68" s="134" t="s">
        <v>43</v>
      </c>
      <c r="B68" s="135" t="s">
        <v>123</v>
      </c>
      <c r="C68" s="136">
        <v>31.67</v>
      </c>
      <c r="D68" s="136"/>
      <c r="E68" s="138"/>
      <c r="F68" s="137">
        <v>45.2376</v>
      </c>
      <c r="G68" s="138">
        <v>50</v>
      </c>
      <c r="H68" s="139">
        <f t="shared" si="29"/>
        <v>1.5787811809283232</v>
      </c>
      <c r="I68" s="139"/>
      <c r="J68" s="139"/>
    </row>
    <row r="69" spans="1:14" ht="18" customHeight="1">
      <c r="A69" s="134" t="s">
        <v>148</v>
      </c>
      <c r="B69" s="135" t="s">
        <v>37</v>
      </c>
      <c r="C69" s="136">
        <v>230.44879400000002</v>
      </c>
      <c r="D69" s="136"/>
      <c r="E69" s="138"/>
      <c r="F69" s="137">
        <v>596.221946</v>
      </c>
      <c r="G69" s="138">
        <v>600</v>
      </c>
      <c r="H69" s="139">
        <f t="shared" si="29"/>
        <v>2.6036152742895236</v>
      </c>
      <c r="I69" s="139"/>
      <c r="J69" s="139"/>
    </row>
    <row r="70" spans="1:14" ht="18" customHeight="1">
      <c r="A70" s="134" t="s">
        <v>149</v>
      </c>
      <c r="B70" s="135" t="s">
        <v>38</v>
      </c>
      <c r="C70" s="136">
        <v>38.095999999999997</v>
      </c>
      <c r="D70" s="136"/>
      <c r="E70" s="138"/>
      <c r="F70" s="137"/>
      <c r="G70" s="138"/>
      <c r="H70" s="139">
        <f t="shared" si="29"/>
        <v>0</v>
      </c>
      <c r="I70" s="139"/>
      <c r="J70" s="139"/>
    </row>
    <row r="71" spans="1:14" s="4" customFormat="1" ht="18" customHeight="1">
      <c r="A71" s="134" t="s">
        <v>150</v>
      </c>
      <c r="B71" s="135" t="s">
        <v>39</v>
      </c>
      <c r="C71" s="136">
        <v>394.32633499999997</v>
      </c>
      <c r="D71" s="136">
        <v>940</v>
      </c>
      <c r="E71" s="138">
        <v>940</v>
      </c>
      <c r="F71" s="137">
        <v>108.434023</v>
      </c>
      <c r="G71" s="138">
        <v>150</v>
      </c>
      <c r="H71" s="139">
        <f t="shared" si="29"/>
        <v>0.38039559290403469</v>
      </c>
      <c r="I71" s="139">
        <f>(G71+G68+G69)/D71</f>
        <v>0.85106382978723405</v>
      </c>
      <c r="J71" s="139">
        <f>(G71+G69+G68)/E71</f>
        <v>0.85106382978723405</v>
      </c>
      <c r="K71" s="92"/>
      <c r="L71" s="92"/>
      <c r="M71" s="8"/>
      <c r="N71" s="8"/>
    </row>
    <row r="72" spans="1:14" s="4" customFormat="1" ht="18" customHeight="1">
      <c r="A72" s="156" t="s">
        <v>7</v>
      </c>
      <c r="B72" s="132" t="s">
        <v>125</v>
      </c>
      <c r="C72" s="150"/>
      <c r="D72" s="150"/>
      <c r="E72" s="140"/>
      <c r="F72" s="140"/>
      <c r="G72" s="130"/>
      <c r="H72" s="139"/>
      <c r="I72" s="139"/>
      <c r="J72" s="139"/>
      <c r="K72" s="92"/>
      <c r="L72" s="92"/>
      <c r="M72" s="8"/>
      <c r="N72" s="8"/>
    </row>
    <row r="73" spans="1:14" s="4" customFormat="1" ht="30" customHeight="1">
      <c r="A73" s="157"/>
      <c r="B73" s="129" t="s">
        <v>133</v>
      </c>
      <c r="C73" s="150">
        <f>C74+C85</f>
        <v>547959.16293400002</v>
      </c>
      <c r="D73" s="150">
        <f t="shared" ref="D73:G73" si="31">D74+D85</f>
        <v>335913</v>
      </c>
      <c r="E73" s="150">
        <f t="shared" si="31"/>
        <v>342953</v>
      </c>
      <c r="F73" s="150">
        <f t="shared" si="31"/>
        <v>392997.05641899997</v>
      </c>
      <c r="G73" s="150">
        <f t="shared" si="31"/>
        <v>446142.305436</v>
      </c>
      <c r="H73" s="131">
        <f t="shared" ref="H73" si="32">G73/C73</f>
        <v>0.81418896811063357</v>
      </c>
      <c r="I73" s="131">
        <f t="shared" si="2"/>
        <v>1.3281483760259352</v>
      </c>
      <c r="J73" s="131">
        <f t="shared" ref="J73:J87" si="33">G73/E73</f>
        <v>1.3008846851784355</v>
      </c>
      <c r="K73" s="92"/>
      <c r="L73" s="92"/>
      <c r="M73" s="8"/>
      <c r="N73" s="8"/>
    </row>
    <row r="74" spans="1:14" s="100" customFormat="1" ht="18" customHeight="1">
      <c r="A74" s="157" t="s">
        <v>6</v>
      </c>
      <c r="B74" s="133" t="s">
        <v>90</v>
      </c>
      <c r="C74" s="150">
        <f>C75+C76</f>
        <v>34142.786389000001</v>
      </c>
      <c r="D74" s="150">
        <f>D75+D76</f>
        <v>19916</v>
      </c>
      <c r="E74" s="150">
        <f>E75+E76</f>
        <v>26956</v>
      </c>
      <c r="F74" s="150">
        <f t="shared" ref="F74:G74" si="34">F75+F76</f>
        <v>25788.873982999998</v>
      </c>
      <c r="G74" s="150">
        <f t="shared" si="34"/>
        <v>29000</v>
      </c>
      <c r="H74" s="131">
        <f t="shared" ref="H74:H76" si="35">G74/C74</f>
        <v>0.84937414508568387</v>
      </c>
      <c r="I74" s="131">
        <f t="shared" si="2"/>
        <v>1.456115685880699</v>
      </c>
      <c r="J74" s="131">
        <f t="shared" si="33"/>
        <v>1.0758272740762724</v>
      </c>
      <c r="K74" s="97">
        <v>25788.873983000001</v>
      </c>
      <c r="L74" s="98"/>
      <c r="M74" s="99"/>
      <c r="N74" s="99"/>
    </row>
    <row r="75" spans="1:14" s="104" customFormat="1" ht="18" customHeight="1">
      <c r="A75" s="158" t="s">
        <v>19</v>
      </c>
      <c r="B75" s="159" t="s">
        <v>342</v>
      </c>
      <c r="C75" s="160">
        <v>26749.739481000001</v>
      </c>
      <c r="D75" s="161">
        <v>13678</v>
      </c>
      <c r="E75" s="160">
        <f>D75+7040</f>
        <v>20718</v>
      </c>
      <c r="F75" s="160">
        <v>9571.0006720000001</v>
      </c>
      <c r="G75" s="160">
        <v>11000</v>
      </c>
      <c r="H75" s="162">
        <f t="shared" si="35"/>
        <v>0.4112189581439909</v>
      </c>
      <c r="I75" s="162">
        <f t="shared" ref="I75:I76" si="36">G75/D75</f>
        <v>0.80421114197982158</v>
      </c>
      <c r="J75" s="162">
        <f t="shared" ref="J75:J76" si="37">G75/E75</f>
        <v>0.53093927985326772</v>
      </c>
      <c r="K75" s="101"/>
      <c r="L75" s="102"/>
      <c r="M75" s="103"/>
      <c r="N75" s="103"/>
    </row>
    <row r="76" spans="1:14" s="104" customFormat="1" ht="18" customHeight="1">
      <c r="A76" s="158" t="s">
        <v>19</v>
      </c>
      <c r="B76" s="159" t="s">
        <v>343</v>
      </c>
      <c r="C76" s="160">
        <v>7393.0469080000003</v>
      </c>
      <c r="D76" s="161">
        <v>6238</v>
      </c>
      <c r="E76" s="160">
        <f>D76</f>
        <v>6238</v>
      </c>
      <c r="F76" s="160">
        <v>16217.873310999999</v>
      </c>
      <c r="G76" s="160">
        <v>18000</v>
      </c>
      <c r="H76" s="162">
        <f t="shared" si="35"/>
        <v>2.4347201125590368</v>
      </c>
      <c r="I76" s="162">
        <f t="shared" si="36"/>
        <v>2.8855402372555305</v>
      </c>
      <c r="J76" s="162">
        <f t="shared" si="37"/>
        <v>2.8855402372555305</v>
      </c>
      <c r="K76" s="101"/>
      <c r="L76" s="102"/>
      <c r="M76" s="103"/>
      <c r="N76" s="103"/>
    </row>
    <row r="77" spans="1:14" s="108" customFormat="1" ht="18" customHeight="1">
      <c r="A77" s="163" t="s">
        <v>23</v>
      </c>
      <c r="B77" s="135" t="s">
        <v>129</v>
      </c>
      <c r="C77" s="136">
        <v>32669.383674999997</v>
      </c>
      <c r="D77" s="136">
        <f>E77-7040</f>
        <v>18356</v>
      </c>
      <c r="E77" s="137">
        <f>26956-E81</f>
        <v>25396</v>
      </c>
      <c r="F77" s="137">
        <v>24903.371136000002</v>
      </c>
      <c r="G77" s="137">
        <v>28000</v>
      </c>
      <c r="H77" s="139">
        <f t="shared" ref="H77:H89" si="38">G77/C77</f>
        <v>0.85707157130811717</v>
      </c>
      <c r="I77" s="139">
        <f>G77/D77</f>
        <v>1.5253867945086075</v>
      </c>
      <c r="J77" s="139">
        <f t="shared" si="33"/>
        <v>1.1025358324145536</v>
      </c>
      <c r="K77" s="105"/>
      <c r="L77" s="106"/>
      <c r="M77" s="107"/>
      <c r="N77" s="107"/>
    </row>
    <row r="78" spans="1:14" s="112" customFormat="1" ht="18" customHeight="1">
      <c r="A78" s="128"/>
      <c r="B78" s="155" t="s">
        <v>44</v>
      </c>
      <c r="C78" s="142"/>
      <c r="D78" s="142"/>
      <c r="E78" s="148"/>
      <c r="F78" s="148"/>
      <c r="G78" s="148"/>
      <c r="H78" s="147"/>
      <c r="I78" s="147"/>
      <c r="J78" s="147"/>
      <c r="K78" s="109"/>
      <c r="L78" s="110"/>
      <c r="M78" s="111"/>
      <c r="N78" s="111"/>
    </row>
    <row r="79" spans="1:14" s="112" customFormat="1" ht="18" customHeight="1">
      <c r="A79" s="128"/>
      <c r="B79" s="144" t="s">
        <v>200</v>
      </c>
      <c r="C79" s="142">
        <f>C77-C80</f>
        <v>14959.141917999998</v>
      </c>
      <c r="D79" s="142">
        <f t="shared" ref="D79:F79" si="39">D77-D80</f>
        <v>11336</v>
      </c>
      <c r="E79" s="142">
        <f t="shared" si="39"/>
        <v>11336</v>
      </c>
      <c r="F79" s="142">
        <f t="shared" si="39"/>
        <v>22189.194623000003</v>
      </c>
      <c r="G79" s="142">
        <f>G77-G80</f>
        <v>23750</v>
      </c>
      <c r="H79" s="147">
        <f t="shared" ref="H79:H80" si="40">G79/C79</f>
        <v>1.5876579104729371</v>
      </c>
      <c r="I79" s="147">
        <f>G79/D79</f>
        <v>2.0950952717007763</v>
      </c>
      <c r="J79" s="147">
        <f t="shared" ref="J79:J80" si="41">G79/E79</f>
        <v>2.0950952717007763</v>
      </c>
      <c r="K79" s="109"/>
      <c r="L79" s="110"/>
      <c r="M79" s="111"/>
      <c r="N79" s="111"/>
    </row>
    <row r="80" spans="1:14" s="112" customFormat="1" ht="18" customHeight="1">
      <c r="A80" s="128"/>
      <c r="B80" s="144" t="s">
        <v>201</v>
      </c>
      <c r="C80" s="142">
        <v>17710.241757</v>
      </c>
      <c r="D80" s="142">
        <f>7920-900</f>
        <v>7020</v>
      </c>
      <c r="E80" s="148">
        <f>14960-900</f>
        <v>14060</v>
      </c>
      <c r="F80" s="148">
        <v>2714.1765129999999</v>
      </c>
      <c r="G80" s="148">
        <f>4500-G84</f>
        <v>4250</v>
      </c>
      <c r="H80" s="147">
        <f t="shared" si="40"/>
        <v>0.23997413803344503</v>
      </c>
      <c r="I80" s="147">
        <f>G80/D80</f>
        <v>0.60541310541310545</v>
      </c>
      <c r="J80" s="147">
        <f t="shared" si="41"/>
        <v>0.30227596017069702</v>
      </c>
      <c r="K80" s="109"/>
      <c r="L80" s="110"/>
      <c r="M80" s="111"/>
      <c r="N80" s="111"/>
    </row>
    <row r="81" spans="1:14" s="108" customFormat="1" ht="18" customHeight="1">
      <c r="A81" s="163" t="s">
        <v>22</v>
      </c>
      <c r="B81" s="135" t="s">
        <v>91</v>
      </c>
      <c r="C81" s="136">
        <v>1473.4027140000001</v>
      </c>
      <c r="D81" s="136">
        <f>E81</f>
        <v>1560</v>
      </c>
      <c r="E81" s="137">
        <v>1560</v>
      </c>
      <c r="F81" s="137">
        <v>885.50284699999997</v>
      </c>
      <c r="G81" s="137">
        <v>1000</v>
      </c>
      <c r="H81" s="139">
        <f t="shared" si="38"/>
        <v>0.6787010709958553</v>
      </c>
      <c r="I81" s="139">
        <f t="shared" ref="I81:I94" si="42">G81/D81</f>
        <v>0.64102564102564108</v>
      </c>
      <c r="J81" s="139">
        <f t="shared" si="33"/>
        <v>0.64102564102564108</v>
      </c>
      <c r="K81" s="97">
        <f>24500-11996</f>
        <v>12504</v>
      </c>
      <c r="L81" s="98"/>
      <c r="M81" s="107"/>
      <c r="N81" s="107"/>
    </row>
    <row r="82" spans="1:14" s="2" customFormat="1" ht="18" customHeight="1">
      <c r="A82" s="128"/>
      <c r="B82" s="155" t="s">
        <v>44</v>
      </c>
      <c r="C82" s="142"/>
      <c r="D82" s="142"/>
      <c r="E82" s="148"/>
      <c r="F82" s="148"/>
      <c r="G82" s="148"/>
      <c r="H82" s="147"/>
      <c r="I82" s="147"/>
      <c r="J82" s="147"/>
      <c r="K82" s="113"/>
      <c r="L82" s="114"/>
      <c r="M82" s="7"/>
      <c r="N82" s="7"/>
    </row>
    <row r="83" spans="1:14" s="2" customFormat="1" ht="18" customHeight="1">
      <c r="A83" s="128"/>
      <c r="B83" s="144" t="s">
        <v>200</v>
      </c>
      <c r="C83" s="142">
        <f>C81-C84</f>
        <v>692.81609900000001</v>
      </c>
      <c r="D83" s="142">
        <f t="shared" ref="D83:G83" si="43">D81-D84</f>
        <v>660</v>
      </c>
      <c r="E83" s="142">
        <f t="shared" si="43"/>
        <v>660</v>
      </c>
      <c r="F83" s="142">
        <f t="shared" si="43"/>
        <v>662.35201199999995</v>
      </c>
      <c r="G83" s="142">
        <f t="shared" si="43"/>
        <v>750</v>
      </c>
      <c r="H83" s="147">
        <f t="shared" ref="H83:H84" si="44">G83/C83</f>
        <v>1.0825383548138363</v>
      </c>
      <c r="I83" s="147">
        <f>G83/D83</f>
        <v>1.1363636363636365</v>
      </c>
      <c r="J83" s="147">
        <f t="shared" ref="J83:J84" si="45">G83/E83</f>
        <v>1.1363636363636365</v>
      </c>
      <c r="K83" s="113"/>
      <c r="L83" s="114"/>
      <c r="M83" s="7"/>
      <c r="N83" s="7"/>
    </row>
    <row r="84" spans="1:14" s="2" customFormat="1" ht="18" customHeight="1">
      <c r="A84" s="128"/>
      <c r="B84" s="144" t="s">
        <v>201</v>
      </c>
      <c r="C84" s="142">
        <v>780.58661500000005</v>
      </c>
      <c r="D84" s="142">
        <v>900</v>
      </c>
      <c r="E84" s="148">
        <v>900</v>
      </c>
      <c r="F84" s="148">
        <v>223.150835</v>
      </c>
      <c r="G84" s="148">
        <v>250</v>
      </c>
      <c r="H84" s="147">
        <f t="shared" si="44"/>
        <v>0.32027195342056947</v>
      </c>
      <c r="I84" s="147">
        <f>G84/D84</f>
        <v>0.27777777777777779</v>
      </c>
      <c r="J84" s="147">
        <f t="shared" si="45"/>
        <v>0.27777777777777779</v>
      </c>
      <c r="K84" s="113"/>
      <c r="L84" s="114"/>
      <c r="M84" s="7"/>
      <c r="N84" s="7"/>
    </row>
    <row r="85" spans="1:14" s="4" customFormat="1" ht="18" customHeight="1">
      <c r="A85" s="157" t="s">
        <v>7</v>
      </c>
      <c r="B85" s="133" t="s">
        <v>89</v>
      </c>
      <c r="C85" s="150">
        <f>C86+C87+C88+C91</f>
        <v>513816.37654500001</v>
      </c>
      <c r="D85" s="150">
        <f t="shared" ref="D85:G85" si="46">D86+D87+D88+D91</f>
        <v>315997</v>
      </c>
      <c r="E85" s="150">
        <f t="shared" si="46"/>
        <v>315997</v>
      </c>
      <c r="F85" s="150">
        <f t="shared" si="46"/>
        <v>367208.18243599997</v>
      </c>
      <c r="G85" s="150">
        <f t="shared" si="46"/>
        <v>417142.305436</v>
      </c>
      <c r="H85" s="131">
        <f t="shared" si="38"/>
        <v>0.81185093445433754</v>
      </c>
      <c r="I85" s="131">
        <f t="shared" si="42"/>
        <v>1.3200831192574614</v>
      </c>
      <c r="J85" s="131">
        <f t="shared" si="33"/>
        <v>1.3200831192574614</v>
      </c>
      <c r="K85" s="115"/>
      <c r="L85" s="116"/>
      <c r="M85" s="8"/>
      <c r="N85" s="8"/>
    </row>
    <row r="86" spans="1:14" ht="18" customHeight="1">
      <c r="A86" s="163" t="s">
        <v>23</v>
      </c>
      <c r="B86" s="135" t="s">
        <v>34</v>
      </c>
      <c r="C86" s="136">
        <v>272226</v>
      </c>
      <c r="D86" s="136">
        <v>273997</v>
      </c>
      <c r="E86" s="137">
        <v>273997</v>
      </c>
      <c r="F86" s="137">
        <v>235000</v>
      </c>
      <c r="G86" s="138">
        <v>273997</v>
      </c>
      <c r="H86" s="139">
        <f t="shared" si="38"/>
        <v>1.0065056240035852</v>
      </c>
      <c r="I86" s="139">
        <f t="shared" si="42"/>
        <v>1</v>
      </c>
      <c r="J86" s="139">
        <f t="shared" si="33"/>
        <v>1</v>
      </c>
    </row>
    <row r="87" spans="1:14" ht="18" customHeight="1">
      <c r="A87" s="163" t="s">
        <v>22</v>
      </c>
      <c r="B87" s="135" t="s">
        <v>35</v>
      </c>
      <c r="C87" s="136">
        <v>174202.58799999999</v>
      </c>
      <c r="D87" s="136">
        <f>33523+8477</f>
        <v>42000</v>
      </c>
      <c r="E87" s="137">
        <f>33523+8477</f>
        <v>42000</v>
      </c>
      <c r="F87" s="137">
        <v>49062.877</v>
      </c>
      <c r="G87" s="138">
        <v>60000</v>
      </c>
      <c r="H87" s="139">
        <f t="shared" si="38"/>
        <v>0.3444265707464691</v>
      </c>
      <c r="I87" s="139">
        <f t="shared" si="42"/>
        <v>1.4285714285714286</v>
      </c>
      <c r="J87" s="139">
        <f t="shared" si="33"/>
        <v>1.4285714285714286</v>
      </c>
    </row>
    <row r="88" spans="1:14" ht="18" customHeight="1">
      <c r="A88" s="163" t="s">
        <v>86</v>
      </c>
      <c r="B88" s="135" t="s">
        <v>130</v>
      </c>
      <c r="C88" s="136">
        <f>SUM(C89:C90)</f>
        <v>7874.2751740000003</v>
      </c>
      <c r="D88" s="136">
        <f t="shared" ref="D88:G88" si="47">SUM(D89:D90)</f>
        <v>0</v>
      </c>
      <c r="E88" s="136">
        <f t="shared" si="47"/>
        <v>0</v>
      </c>
      <c r="F88" s="136">
        <f t="shared" si="47"/>
        <v>5767.5681039999999</v>
      </c>
      <c r="G88" s="136">
        <f t="shared" si="47"/>
        <v>5767.5681039999999</v>
      </c>
      <c r="H88" s="139">
        <f t="shared" si="38"/>
        <v>0.73245701687488418</v>
      </c>
      <c r="I88" s="139"/>
      <c r="J88" s="139"/>
      <c r="K88" s="92">
        <v>5767.5681039999999</v>
      </c>
    </row>
    <row r="89" spans="1:14" s="5" customFormat="1" ht="18" customHeight="1">
      <c r="A89" s="128" t="s">
        <v>19</v>
      </c>
      <c r="B89" s="155" t="s">
        <v>129</v>
      </c>
      <c r="C89" s="142">
        <v>7874.2751740000003</v>
      </c>
      <c r="D89" s="136"/>
      <c r="E89" s="164"/>
      <c r="F89" s="148">
        <v>5037.4185310000003</v>
      </c>
      <c r="G89" s="146">
        <f>F89</f>
        <v>5037.4185310000003</v>
      </c>
      <c r="H89" s="147">
        <f t="shared" si="38"/>
        <v>0.63973107615454028</v>
      </c>
      <c r="I89" s="147"/>
      <c r="J89" s="139"/>
      <c r="K89" s="92"/>
      <c r="L89" s="92"/>
      <c r="M89" s="10"/>
      <c r="N89" s="10"/>
    </row>
    <row r="90" spans="1:14" s="5" customFormat="1" ht="18" customHeight="1">
      <c r="A90" s="128" t="s">
        <v>19</v>
      </c>
      <c r="B90" s="155" t="s">
        <v>91</v>
      </c>
      <c r="C90" s="142"/>
      <c r="D90" s="136"/>
      <c r="E90" s="164"/>
      <c r="F90" s="148">
        <v>730.14957300000003</v>
      </c>
      <c r="G90" s="146">
        <f>F90</f>
        <v>730.14957300000003</v>
      </c>
      <c r="H90" s="147"/>
      <c r="I90" s="147"/>
      <c r="J90" s="139"/>
      <c r="K90" s="92"/>
      <c r="L90" s="92"/>
      <c r="M90" s="10"/>
      <c r="N90" s="10"/>
    </row>
    <row r="91" spans="1:14" s="4" customFormat="1" ht="18" customHeight="1">
      <c r="A91" s="163" t="s">
        <v>30</v>
      </c>
      <c r="B91" s="135" t="s">
        <v>127</v>
      </c>
      <c r="C91" s="136">
        <f>SUM(C92:C93)</f>
        <v>59513.513371000001</v>
      </c>
      <c r="D91" s="136"/>
      <c r="E91" s="136"/>
      <c r="F91" s="136">
        <f t="shared" ref="F91:G91" si="48">SUM(F92:F93)</f>
        <v>77377.737332000004</v>
      </c>
      <c r="G91" s="136">
        <f t="shared" si="48"/>
        <v>77377.737332000004</v>
      </c>
      <c r="H91" s="139">
        <f t="shared" ref="H91:H94" si="49">G91/C91</f>
        <v>1.3001708847138063</v>
      </c>
      <c r="I91" s="139"/>
      <c r="J91" s="139"/>
      <c r="K91" s="92">
        <v>77377.737332000004</v>
      </c>
      <c r="L91" s="92"/>
      <c r="M91" s="8"/>
      <c r="N91" s="8"/>
    </row>
    <row r="92" spans="1:14" s="5" customFormat="1" ht="18" customHeight="1">
      <c r="A92" s="128" t="s">
        <v>19</v>
      </c>
      <c r="B92" s="155" t="s">
        <v>129</v>
      </c>
      <c r="C92" s="142">
        <v>52850.512836000002</v>
      </c>
      <c r="D92" s="136"/>
      <c r="E92" s="164"/>
      <c r="F92" s="148">
        <v>70256.683004999999</v>
      </c>
      <c r="G92" s="146">
        <f>F92</f>
        <v>70256.683004999999</v>
      </c>
      <c r="H92" s="147">
        <f t="shared" si="49"/>
        <v>1.3293472330725142</v>
      </c>
      <c r="I92" s="147"/>
      <c r="J92" s="139"/>
      <c r="K92" s="92"/>
      <c r="L92" s="92"/>
      <c r="M92" s="10"/>
      <c r="N92" s="10"/>
    </row>
    <row r="93" spans="1:14" s="5" customFormat="1" ht="18" customHeight="1">
      <c r="A93" s="128" t="s">
        <v>19</v>
      </c>
      <c r="B93" s="155" t="s">
        <v>91</v>
      </c>
      <c r="C93" s="142">
        <v>6663.0005350000001</v>
      </c>
      <c r="D93" s="136"/>
      <c r="E93" s="164"/>
      <c r="F93" s="148">
        <v>7121.0543269999998</v>
      </c>
      <c r="G93" s="146">
        <f>F93</f>
        <v>7121.0543269999998</v>
      </c>
      <c r="H93" s="147">
        <f t="shared" si="49"/>
        <v>1.068745873513576</v>
      </c>
      <c r="I93" s="147"/>
      <c r="J93" s="139"/>
      <c r="K93" s="92"/>
      <c r="L93" s="92"/>
      <c r="M93" s="10"/>
      <c r="N93" s="10"/>
    </row>
    <row r="94" spans="1:14" s="4" customFormat="1" ht="23.25" customHeight="1">
      <c r="A94" s="157"/>
      <c r="B94" s="129" t="s">
        <v>132</v>
      </c>
      <c r="C94" s="150">
        <f>C10+C85</f>
        <v>554470.06864700001</v>
      </c>
      <c r="D94" s="150">
        <f>D10+D85</f>
        <v>340307</v>
      </c>
      <c r="E94" s="150">
        <f>E10+E85</f>
        <v>348307</v>
      </c>
      <c r="F94" s="150">
        <f>F10+F85</f>
        <v>398223.89712099999</v>
      </c>
      <c r="G94" s="150">
        <f>G10+G85</f>
        <v>452642.305436</v>
      </c>
      <c r="H94" s="131">
        <f t="shared" si="49"/>
        <v>0.81635119915584109</v>
      </c>
      <c r="I94" s="131">
        <f t="shared" si="42"/>
        <v>1.3300998963759194</v>
      </c>
      <c r="J94" s="131">
        <f>G94/E94</f>
        <v>1.2995498380336887</v>
      </c>
      <c r="K94" s="92"/>
      <c r="L94" s="92"/>
      <c r="M94" s="8"/>
      <c r="N94" s="8"/>
    </row>
    <row r="95" spans="1:14" ht="4.5" customHeight="1">
      <c r="A95" s="117"/>
      <c r="B95" s="118"/>
      <c r="C95" s="119"/>
      <c r="D95" s="119"/>
      <c r="E95" s="120"/>
      <c r="F95" s="120"/>
      <c r="G95" s="121"/>
      <c r="H95" s="121"/>
      <c r="I95" s="121"/>
      <c r="J95" s="121"/>
    </row>
    <row r="96" spans="1:14">
      <c r="A96" s="122" t="s">
        <v>195</v>
      </c>
    </row>
    <row r="97" spans="1:6" ht="4.5" customHeight="1">
      <c r="A97" s="14"/>
      <c r="B97" s="15"/>
      <c r="C97" s="15"/>
      <c r="D97" s="15"/>
    </row>
    <row r="98" spans="1:6" hidden="1">
      <c r="A98" s="14"/>
      <c r="E98" s="21"/>
      <c r="F98" s="13">
        <v>452642.305436</v>
      </c>
    </row>
    <row r="99" spans="1:6" hidden="1">
      <c r="A99" s="16"/>
      <c r="E99" s="21"/>
    </row>
    <row r="100" spans="1:6" hidden="1">
      <c r="A100" s="16"/>
      <c r="E100" s="21"/>
    </row>
    <row r="101" spans="1:6" hidden="1"/>
    <row r="102" spans="1:6" hidden="1"/>
    <row r="103" spans="1:6" hidden="1"/>
    <row r="104" spans="1:6" hidden="1"/>
    <row r="105" spans="1:6" hidden="1"/>
    <row r="106" spans="1:6" hidden="1"/>
    <row r="107" spans="1:6" hidden="1"/>
    <row r="108" spans="1:6" hidden="1"/>
    <row r="109" spans="1:6" hidden="1"/>
    <row r="110" spans="1:6" hidden="1"/>
    <row r="111" spans="1:6" hidden="1"/>
    <row r="112" spans="1:6" hidden="1"/>
    <row r="113" hidden="1"/>
    <row r="114" hidden="1"/>
    <row r="115" hidden="1"/>
    <row r="116" hidden="1"/>
    <row r="117" hidden="1"/>
    <row r="118" hidden="1"/>
    <row r="119" hidden="1"/>
    <row r="120" hidden="1"/>
    <row r="121" hidden="1"/>
  </sheetData>
  <mergeCells count="12">
    <mergeCell ref="A2:J2"/>
    <mergeCell ref="A1:J1"/>
    <mergeCell ref="A3:J3"/>
    <mergeCell ref="H5:J5"/>
    <mergeCell ref="H6:J7"/>
    <mergeCell ref="B6:B8"/>
    <mergeCell ref="A6:A8"/>
    <mergeCell ref="D6:D8"/>
    <mergeCell ref="F6:F8"/>
    <mergeCell ref="G6:G8"/>
    <mergeCell ref="E6:E8"/>
    <mergeCell ref="C6:C8"/>
  </mergeCells>
  <phoneticPr fontId="4" type="noConversion"/>
  <pageMargins left="0.79" right="0.28000000000000003" top="0.69" bottom="0.59" header="0.16" footer="0.23622047244094499"/>
  <pageSetup paperSize="9" scale="87" fitToHeight="0" orientation="landscape" verticalDpi="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9"/>
  <sheetViews>
    <sheetView workbookViewId="0">
      <selection activeCell="D14" sqref="D14"/>
    </sheetView>
  </sheetViews>
  <sheetFormatPr defaultRowHeight="15.75"/>
  <cols>
    <col min="1" max="1" width="4.75" style="25" customWidth="1"/>
    <col min="2" max="2" width="17.75" style="25" customWidth="1"/>
    <col min="3" max="4" width="9.375" style="25" customWidth="1"/>
    <col min="5" max="5" width="9.625" style="25" customWidth="1"/>
    <col min="6" max="7" width="9.375" style="25" customWidth="1"/>
    <col min="8" max="8" width="10.25" style="25" customWidth="1"/>
    <col min="9" max="10" width="9.375" style="25" customWidth="1"/>
    <col min="11" max="11" width="9.625" style="25" customWidth="1"/>
    <col min="12" max="12" width="9.125" style="25" customWidth="1"/>
    <col min="13" max="13" width="9.375" style="25" customWidth="1"/>
    <col min="14" max="14" width="9.875" style="25" customWidth="1"/>
    <col min="15" max="16384" width="9" style="25"/>
  </cols>
  <sheetData>
    <row r="2" spans="1:14" s="26" customFormat="1">
      <c r="A2" s="70" t="s">
        <v>226</v>
      </c>
      <c r="B2" s="70"/>
      <c r="C2" s="70"/>
      <c r="D2" s="70"/>
      <c r="E2" s="70"/>
      <c r="F2" s="70"/>
      <c r="G2" s="70"/>
      <c r="H2" s="70"/>
      <c r="I2" s="70"/>
      <c r="J2" s="70"/>
      <c r="K2" s="70"/>
      <c r="L2" s="70"/>
      <c r="M2" s="70"/>
      <c r="N2" s="70"/>
    </row>
    <row r="4" spans="1:14" ht="17.25" customHeight="1">
      <c r="J4" s="37"/>
      <c r="K4" s="37"/>
      <c r="M4" s="71" t="s">
        <v>221</v>
      </c>
      <c r="N4" s="71"/>
    </row>
    <row r="5" spans="1:14" ht="35.25" customHeight="1">
      <c r="A5" s="69" t="s">
        <v>25</v>
      </c>
      <c r="B5" s="69" t="s">
        <v>202</v>
      </c>
      <c r="C5" s="72" t="s">
        <v>228</v>
      </c>
      <c r="D5" s="73"/>
      <c r="E5" s="74"/>
      <c r="F5" s="72" t="s">
        <v>219</v>
      </c>
      <c r="G5" s="73"/>
      <c r="H5" s="74"/>
      <c r="I5" s="72" t="s">
        <v>192</v>
      </c>
      <c r="J5" s="73"/>
      <c r="K5" s="74"/>
      <c r="L5" s="72" t="s">
        <v>229</v>
      </c>
      <c r="M5" s="73"/>
      <c r="N5" s="74"/>
    </row>
    <row r="6" spans="1:14" ht="63">
      <c r="A6" s="69"/>
      <c r="B6" s="69"/>
      <c r="C6" s="36" t="s">
        <v>218</v>
      </c>
      <c r="D6" s="36" t="s">
        <v>222</v>
      </c>
      <c r="E6" s="35" t="s">
        <v>227</v>
      </c>
      <c r="F6" s="36" t="s">
        <v>218</v>
      </c>
      <c r="G6" s="36" t="s">
        <v>222</v>
      </c>
      <c r="H6" s="35" t="s">
        <v>227</v>
      </c>
      <c r="I6" s="36" t="s">
        <v>218</v>
      </c>
      <c r="J6" s="36" t="s">
        <v>222</v>
      </c>
      <c r="K6" s="35" t="s">
        <v>227</v>
      </c>
      <c r="L6" s="36" t="s">
        <v>218</v>
      </c>
      <c r="M6" s="36" t="s">
        <v>222</v>
      </c>
      <c r="N6" s="35" t="s">
        <v>227</v>
      </c>
    </row>
    <row r="7" spans="1:14" s="26" customFormat="1" ht="21" customHeight="1">
      <c r="A7" s="27"/>
      <c r="B7" s="27" t="s">
        <v>220</v>
      </c>
      <c r="C7" s="32">
        <f t="shared" ref="C7:K7" si="0">SUM(C8:C19)</f>
        <v>1560</v>
      </c>
      <c r="D7" s="32">
        <f t="shared" si="0"/>
        <v>900</v>
      </c>
      <c r="E7" s="32">
        <f t="shared" si="0"/>
        <v>660</v>
      </c>
      <c r="F7" s="32">
        <f t="shared" si="0"/>
        <v>885.50284699999997</v>
      </c>
      <c r="G7" s="32">
        <f t="shared" si="0"/>
        <v>223.150835</v>
      </c>
      <c r="H7" s="32">
        <f t="shared" si="0"/>
        <v>662.35201200000006</v>
      </c>
      <c r="I7" s="32">
        <f t="shared" si="0"/>
        <v>1000</v>
      </c>
      <c r="J7" s="32">
        <f t="shared" si="0"/>
        <v>261</v>
      </c>
      <c r="K7" s="32">
        <f t="shared" si="0"/>
        <v>739</v>
      </c>
      <c r="L7" s="38">
        <f>I7/C7</f>
        <v>0.64102564102564108</v>
      </c>
      <c r="M7" s="38">
        <f>J7/D7</f>
        <v>0.28999999999999998</v>
      </c>
      <c r="N7" s="38">
        <f>K7/E7</f>
        <v>1.1196969696969696</v>
      </c>
    </row>
    <row r="8" spans="1:14" ht="21" customHeight="1">
      <c r="A8" s="28" t="s">
        <v>23</v>
      </c>
      <c r="B8" s="29" t="s">
        <v>205</v>
      </c>
      <c r="C8" s="33">
        <v>960</v>
      </c>
      <c r="D8" s="33">
        <v>750</v>
      </c>
      <c r="E8" s="33">
        <f>C8-D8</f>
        <v>210</v>
      </c>
      <c r="F8" s="33">
        <v>264.88580000000002</v>
      </c>
      <c r="G8" s="33">
        <v>55.843584999999997</v>
      </c>
      <c r="H8" s="33">
        <f>F8-G8</f>
        <v>209.04221500000003</v>
      </c>
      <c r="I8" s="33">
        <v>290</v>
      </c>
      <c r="J8" s="33">
        <v>70</v>
      </c>
      <c r="K8" s="33">
        <f>I8-J8</f>
        <v>220</v>
      </c>
      <c r="L8" s="39">
        <f t="shared" ref="L8:L19" si="1">I8/C8</f>
        <v>0.30208333333333331</v>
      </c>
      <c r="M8" s="39">
        <f t="shared" ref="M8:M13" si="2">J8/D8</f>
        <v>9.3333333333333338E-2</v>
      </c>
      <c r="N8" s="39">
        <f t="shared" ref="N8:N19" si="3">K8/E8</f>
        <v>1.0476190476190477</v>
      </c>
    </row>
    <row r="9" spans="1:14" ht="21" customHeight="1">
      <c r="A9" s="28" t="s">
        <v>22</v>
      </c>
      <c r="B9" s="29" t="s">
        <v>340</v>
      </c>
      <c r="C9" s="33">
        <v>276</v>
      </c>
      <c r="D9" s="33">
        <v>120</v>
      </c>
      <c r="E9" s="33">
        <f t="shared" ref="E9:E19" si="4">C9-D9</f>
        <v>156</v>
      </c>
      <c r="F9" s="33">
        <v>206.612234</v>
      </c>
      <c r="G9" s="33">
        <v>68.881330000000005</v>
      </c>
      <c r="H9" s="33">
        <f t="shared" ref="H9:H19" si="5">F9-G9</f>
        <v>137.73090400000001</v>
      </c>
      <c r="I9" s="33">
        <v>240</v>
      </c>
      <c r="J9" s="33">
        <v>80</v>
      </c>
      <c r="K9" s="33">
        <f t="shared" ref="K9:K19" si="6">I9-J9</f>
        <v>160</v>
      </c>
      <c r="L9" s="39">
        <f t="shared" si="1"/>
        <v>0.86956521739130432</v>
      </c>
      <c r="M9" s="39">
        <f t="shared" si="2"/>
        <v>0.66666666666666663</v>
      </c>
      <c r="N9" s="39">
        <f t="shared" si="3"/>
        <v>1.0256410256410255</v>
      </c>
    </row>
    <row r="10" spans="1:14" ht="21" customHeight="1">
      <c r="A10" s="28" t="s">
        <v>86</v>
      </c>
      <c r="B10" s="29" t="s">
        <v>206</v>
      </c>
      <c r="C10" s="33">
        <v>54.5</v>
      </c>
      <c r="D10" s="33">
        <v>5</v>
      </c>
      <c r="E10" s="33">
        <f t="shared" si="4"/>
        <v>49.5</v>
      </c>
      <c r="F10" s="33">
        <v>60.922876000000002</v>
      </c>
      <c r="G10" s="33">
        <v>22.335419999999999</v>
      </c>
      <c r="H10" s="33">
        <f t="shared" si="5"/>
        <v>38.587456000000003</v>
      </c>
      <c r="I10" s="33">
        <v>70</v>
      </c>
      <c r="J10" s="33">
        <v>23</v>
      </c>
      <c r="K10" s="33">
        <f t="shared" si="6"/>
        <v>47</v>
      </c>
      <c r="L10" s="39">
        <f t="shared" si="1"/>
        <v>1.2844036697247707</v>
      </c>
      <c r="M10" s="39">
        <f t="shared" si="2"/>
        <v>4.5999999999999996</v>
      </c>
      <c r="N10" s="39">
        <f t="shared" si="3"/>
        <v>0.9494949494949495</v>
      </c>
    </row>
    <row r="11" spans="1:14" ht="21" customHeight="1">
      <c r="A11" s="28" t="s">
        <v>30</v>
      </c>
      <c r="B11" s="29" t="s">
        <v>207</v>
      </c>
      <c r="C11" s="33">
        <v>89.5</v>
      </c>
      <c r="D11" s="33">
        <v>20</v>
      </c>
      <c r="E11" s="33">
        <f t="shared" si="4"/>
        <v>69.5</v>
      </c>
      <c r="F11" s="33">
        <v>173.14076299999999</v>
      </c>
      <c r="G11" s="33">
        <v>50.039499999999997</v>
      </c>
      <c r="H11" s="33">
        <f t="shared" si="5"/>
        <v>123.10126299999999</v>
      </c>
      <c r="I11" s="33">
        <v>190</v>
      </c>
      <c r="J11" s="33">
        <v>60</v>
      </c>
      <c r="K11" s="33">
        <f t="shared" si="6"/>
        <v>130</v>
      </c>
      <c r="L11" s="39">
        <f t="shared" si="1"/>
        <v>2.1229050279329611</v>
      </c>
      <c r="M11" s="39">
        <f t="shared" si="2"/>
        <v>3</v>
      </c>
      <c r="N11" s="39">
        <f t="shared" si="3"/>
        <v>1.8705035971223021</v>
      </c>
    </row>
    <row r="12" spans="1:14" ht="21" customHeight="1">
      <c r="A12" s="28" t="s">
        <v>31</v>
      </c>
      <c r="B12" s="29" t="s">
        <v>224</v>
      </c>
      <c r="C12" s="33">
        <v>45</v>
      </c>
      <c r="D12" s="33"/>
      <c r="E12" s="33">
        <f t="shared" si="4"/>
        <v>45</v>
      </c>
      <c r="F12" s="33">
        <v>54.644098</v>
      </c>
      <c r="G12" s="33">
        <v>8.7360000000000007</v>
      </c>
      <c r="H12" s="33">
        <f t="shared" si="5"/>
        <v>45.908097999999995</v>
      </c>
      <c r="I12" s="33">
        <v>60</v>
      </c>
      <c r="J12" s="33">
        <v>9</v>
      </c>
      <c r="K12" s="33">
        <f t="shared" si="6"/>
        <v>51</v>
      </c>
      <c r="L12" s="39">
        <f t="shared" si="1"/>
        <v>1.3333333333333333</v>
      </c>
      <c r="M12" s="39"/>
      <c r="N12" s="39">
        <f t="shared" si="3"/>
        <v>1.1333333333333333</v>
      </c>
    </row>
    <row r="13" spans="1:14" ht="21" customHeight="1">
      <c r="A13" s="28" t="s">
        <v>32</v>
      </c>
      <c r="B13" s="29" t="s">
        <v>211</v>
      </c>
      <c r="C13" s="33">
        <v>52</v>
      </c>
      <c r="D13" s="33">
        <v>5</v>
      </c>
      <c r="E13" s="33">
        <f t="shared" si="4"/>
        <v>47</v>
      </c>
      <c r="F13" s="33">
        <v>49.882119000000003</v>
      </c>
      <c r="G13" s="33">
        <v>4.4400000000000004</v>
      </c>
      <c r="H13" s="33">
        <f t="shared" si="5"/>
        <v>45.442119000000005</v>
      </c>
      <c r="I13" s="33">
        <v>55</v>
      </c>
      <c r="J13" s="33">
        <v>5</v>
      </c>
      <c r="K13" s="33">
        <f t="shared" si="6"/>
        <v>50</v>
      </c>
      <c r="L13" s="39">
        <f t="shared" si="1"/>
        <v>1.0576923076923077</v>
      </c>
      <c r="M13" s="39">
        <f t="shared" si="2"/>
        <v>1</v>
      </c>
      <c r="N13" s="39">
        <f t="shared" si="3"/>
        <v>1.0638297872340425</v>
      </c>
    </row>
    <row r="14" spans="1:14" ht="21" customHeight="1">
      <c r="A14" s="28" t="s">
        <v>33</v>
      </c>
      <c r="B14" s="29" t="s">
        <v>212</v>
      </c>
      <c r="C14" s="33">
        <v>14</v>
      </c>
      <c r="D14" s="33"/>
      <c r="E14" s="33">
        <f t="shared" si="4"/>
        <v>14</v>
      </c>
      <c r="F14" s="33">
        <v>20.907207</v>
      </c>
      <c r="G14" s="33">
        <v>6.6</v>
      </c>
      <c r="H14" s="33">
        <f t="shared" si="5"/>
        <v>14.307207</v>
      </c>
      <c r="I14" s="33">
        <v>25</v>
      </c>
      <c r="J14" s="33">
        <v>7</v>
      </c>
      <c r="K14" s="33">
        <f t="shared" si="6"/>
        <v>18</v>
      </c>
      <c r="L14" s="39">
        <f t="shared" si="1"/>
        <v>1.7857142857142858</v>
      </c>
      <c r="M14" s="39"/>
      <c r="N14" s="39">
        <f t="shared" si="3"/>
        <v>1.2857142857142858</v>
      </c>
    </row>
    <row r="15" spans="1:14" ht="21" customHeight="1">
      <c r="A15" s="28" t="s">
        <v>104</v>
      </c>
      <c r="B15" s="29" t="s">
        <v>208</v>
      </c>
      <c r="C15" s="33">
        <v>15</v>
      </c>
      <c r="D15" s="33"/>
      <c r="E15" s="33">
        <f t="shared" si="4"/>
        <v>15</v>
      </c>
      <c r="F15" s="33">
        <v>14.414</v>
      </c>
      <c r="G15" s="33"/>
      <c r="H15" s="33">
        <f t="shared" si="5"/>
        <v>14.414</v>
      </c>
      <c r="I15" s="33">
        <v>15</v>
      </c>
      <c r="J15" s="33"/>
      <c r="K15" s="33">
        <f t="shared" si="6"/>
        <v>15</v>
      </c>
      <c r="L15" s="39">
        <f t="shared" si="1"/>
        <v>1</v>
      </c>
      <c r="M15" s="39"/>
      <c r="N15" s="39">
        <f t="shared" si="3"/>
        <v>1</v>
      </c>
    </row>
    <row r="16" spans="1:14" ht="21" customHeight="1">
      <c r="A16" s="28" t="s">
        <v>108</v>
      </c>
      <c r="B16" s="29" t="s">
        <v>210</v>
      </c>
      <c r="C16" s="33">
        <v>13</v>
      </c>
      <c r="D16" s="33"/>
      <c r="E16" s="33">
        <f t="shared" si="4"/>
        <v>13</v>
      </c>
      <c r="F16" s="33">
        <v>4.8929999999999998</v>
      </c>
      <c r="G16" s="33"/>
      <c r="H16" s="33">
        <f t="shared" si="5"/>
        <v>4.8929999999999998</v>
      </c>
      <c r="I16" s="33">
        <v>10</v>
      </c>
      <c r="J16" s="33"/>
      <c r="K16" s="33">
        <f t="shared" si="6"/>
        <v>10</v>
      </c>
      <c r="L16" s="39">
        <f t="shared" si="1"/>
        <v>0.76923076923076927</v>
      </c>
      <c r="M16" s="39"/>
      <c r="N16" s="39">
        <f t="shared" si="3"/>
        <v>0.76923076923076927</v>
      </c>
    </row>
    <row r="17" spans="1:14" ht="21" customHeight="1">
      <c r="A17" s="28" t="s">
        <v>113</v>
      </c>
      <c r="B17" s="29" t="s">
        <v>209</v>
      </c>
      <c r="C17" s="33">
        <v>15</v>
      </c>
      <c r="D17" s="33"/>
      <c r="E17" s="33">
        <f t="shared" si="4"/>
        <v>15</v>
      </c>
      <c r="F17" s="33">
        <v>22.4495</v>
      </c>
      <c r="G17" s="33">
        <v>6.2750000000000004</v>
      </c>
      <c r="H17" s="33">
        <f t="shared" si="5"/>
        <v>16.174500000000002</v>
      </c>
      <c r="I17" s="33">
        <v>25</v>
      </c>
      <c r="J17" s="33">
        <v>7</v>
      </c>
      <c r="K17" s="33">
        <f t="shared" si="6"/>
        <v>18</v>
      </c>
      <c r="L17" s="39">
        <f t="shared" si="1"/>
        <v>1.6666666666666667</v>
      </c>
      <c r="M17" s="39"/>
      <c r="N17" s="39">
        <f t="shared" si="3"/>
        <v>1.2</v>
      </c>
    </row>
    <row r="18" spans="1:14" ht="21" customHeight="1">
      <c r="A18" s="28" t="s">
        <v>203</v>
      </c>
      <c r="B18" s="29" t="s">
        <v>213</v>
      </c>
      <c r="C18" s="33">
        <v>14</v>
      </c>
      <c r="D18" s="33"/>
      <c r="E18" s="33">
        <f t="shared" si="4"/>
        <v>14</v>
      </c>
      <c r="F18" s="33">
        <v>7.49</v>
      </c>
      <c r="G18" s="33"/>
      <c r="H18" s="33">
        <f t="shared" si="5"/>
        <v>7.49</v>
      </c>
      <c r="I18" s="33">
        <v>10</v>
      </c>
      <c r="J18" s="33"/>
      <c r="K18" s="33">
        <f t="shared" si="6"/>
        <v>10</v>
      </c>
      <c r="L18" s="39">
        <f t="shared" si="1"/>
        <v>0.7142857142857143</v>
      </c>
      <c r="M18" s="39"/>
      <c r="N18" s="39">
        <f t="shared" si="3"/>
        <v>0.7142857142857143</v>
      </c>
    </row>
    <row r="19" spans="1:14" ht="21" customHeight="1">
      <c r="A19" s="30" t="s">
        <v>204</v>
      </c>
      <c r="B19" s="31" t="s">
        <v>214</v>
      </c>
      <c r="C19" s="34">
        <v>12</v>
      </c>
      <c r="D19" s="34"/>
      <c r="E19" s="34">
        <f t="shared" si="4"/>
        <v>12</v>
      </c>
      <c r="F19" s="34">
        <v>5.2612500000000004</v>
      </c>
      <c r="G19" s="34"/>
      <c r="H19" s="34">
        <f t="shared" si="5"/>
        <v>5.2612500000000004</v>
      </c>
      <c r="I19" s="34">
        <v>10</v>
      </c>
      <c r="J19" s="34"/>
      <c r="K19" s="34">
        <f t="shared" si="6"/>
        <v>10</v>
      </c>
      <c r="L19" s="40">
        <f t="shared" si="1"/>
        <v>0.83333333333333337</v>
      </c>
      <c r="M19" s="40"/>
      <c r="N19" s="40">
        <f t="shared" si="3"/>
        <v>0.83333333333333337</v>
      </c>
    </row>
  </sheetData>
  <mergeCells count="8">
    <mergeCell ref="A5:A6"/>
    <mergeCell ref="B5:B6"/>
    <mergeCell ref="A2:N2"/>
    <mergeCell ref="M4:N4"/>
    <mergeCell ref="L5:N5"/>
    <mergeCell ref="C5:E5"/>
    <mergeCell ref="I5:K5"/>
    <mergeCell ref="F5:H5"/>
  </mergeCells>
  <phoneticPr fontId="4" type="noConversion"/>
  <pageMargins left="0.7" right="0.23" top="0.75" bottom="0.75" header="0.3" footer="0.3"/>
  <pageSetup paperSize="9"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S172"/>
  <sheetViews>
    <sheetView workbookViewId="0">
      <selection activeCell="I13" sqref="I13"/>
    </sheetView>
  </sheetViews>
  <sheetFormatPr defaultRowHeight="15" outlineLevelCol="1"/>
  <cols>
    <col min="1" max="1" width="4.75" style="166" customWidth="1"/>
    <col min="2" max="2" width="32.625" style="166" customWidth="1"/>
    <col min="3" max="3" width="11.75" style="166" customWidth="1"/>
    <col min="4" max="4" width="10.75" style="166" customWidth="1"/>
    <col min="5" max="6" width="11.125" style="166" customWidth="1"/>
    <col min="7" max="8" width="11.875" style="166" hidden="1" customWidth="1" outlineLevel="1"/>
    <col min="9" max="9" width="9.875" style="166" customWidth="1" collapsed="1"/>
    <col min="10" max="10" width="10.75" style="166" customWidth="1"/>
    <col min="11" max="11" width="10.625" style="166" customWidth="1"/>
    <col min="12" max="12" width="9.125" style="166" customWidth="1"/>
    <col min="13" max="13" width="10.125" style="166" customWidth="1"/>
    <col min="14" max="14" width="10.375" style="166" customWidth="1"/>
    <col min="15" max="15" width="8.75" style="166" customWidth="1"/>
    <col min="16" max="16" width="10.75" style="166" customWidth="1"/>
    <col min="17" max="18" width="9.875" style="166" customWidth="1"/>
    <col min="19" max="19" width="18.125" style="166" hidden="1" customWidth="1"/>
    <col min="20" max="45" width="0" style="166" hidden="1" customWidth="1"/>
    <col min="46" max="16384" width="9" style="166"/>
  </cols>
  <sheetData>
    <row r="1" spans="1:19" ht="18.75">
      <c r="A1" s="90" t="s">
        <v>356</v>
      </c>
      <c r="B1" s="91"/>
      <c r="C1" s="91"/>
      <c r="D1" s="91"/>
      <c r="E1" s="91"/>
      <c r="F1" s="91"/>
      <c r="G1" s="91"/>
      <c r="H1" s="91"/>
      <c r="I1" s="91"/>
      <c r="J1" s="91"/>
      <c r="K1" s="91"/>
      <c r="L1" s="91"/>
      <c r="M1" s="91"/>
      <c r="N1" s="91"/>
      <c r="O1" s="91"/>
      <c r="P1" s="91"/>
      <c r="Q1" s="91"/>
      <c r="R1" s="165"/>
    </row>
    <row r="2" spans="1:19" s="1" customFormat="1" ht="23.25" customHeight="1">
      <c r="A2" s="68" t="s">
        <v>230</v>
      </c>
      <c r="B2" s="68"/>
      <c r="C2" s="68"/>
      <c r="D2" s="68"/>
      <c r="E2" s="68"/>
      <c r="F2" s="68"/>
      <c r="G2" s="68"/>
      <c r="H2" s="68"/>
      <c r="I2" s="68"/>
      <c r="J2" s="68"/>
      <c r="K2" s="68"/>
      <c r="L2" s="68"/>
      <c r="M2" s="68"/>
      <c r="N2" s="68"/>
      <c r="O2" s="68"/>
      <c r="P2" s="68"/>
      <c r="Q2" s="68"/>
      <c r="R2" s="68"/>
    </row>
    <row r="3" spans="1:19" s="1" customFormat="1" ht="21.75" customHeight="1">
      <c r="A3" s="75" t="s">
        <v>151</v>
      </c>
      <c r="B3" s="75"/>
      <c r="C3" s="75"/>
      <c r="D3" s="75"/>
      <c r="E3" s="75"/>
      <c r="F3" s="75"/>
      <c r="G3" s="75"/>
      <c r="H3" s="75"/>
      <c r="I3" s="75"/>
      <c r="J3" s="75"/>
      <c r="K3" s="75"/>
      <c r="L3" s="75"/>
      <c r="M3" s="75"/>
      <c r="N3" s="75"/>
      <c r="O3" s="75"/>
      <c r="P3" s="75"/>
      <c r="Q3" s="75"/>
      <c r="R3" s="75"/>
    </row>
    <row r="4" spans="1:19" ht="25.5" customHeight="1">
      <c r="P4" s="167" t="s">
        <v>189</v>
      </c>
      <c r="Q4" s="167"/>
      <c r="R4" s="167"/>
    </row>
    <row r="5" spans="1:19" s="41" customFormat="1" ht="22.5" customHeight="1">
      <c r="A5" s="176" t="s">
        <v>25</v>
      </c>
      <c r="B5" s="176" t="s">
        <v>45</v>
      </c>
      <c r="C5" s="176" t="s">
        <v>141</v>
      </c>
      <c r="D5" s="176" t="s">
        <v>184</v>
      </c>
      <c r="E5" s="177" t="s">
        <v>238</v>
      </c>
      <c r="F5" s="177"/>
      <c r="G5" s="177"/>
      <c r="H5" s="177"/>
      <c r="I5" s="177"/>
      <c r="J5" s="176" t="s">
        <v>250</v>
      </c>
      <c r="K5" s="176"/>
      <c r="L5" s="176"/>
      <c r="M5" s="176" t="s">
        <v>192</v>
      </c>
      <c r="N5" s="176"/>
      <c r="O5" s="176"/>
      <c r="P5" s="176" t="s">
        <v>351</v>
      </c>
      <c r="Q5" s="176"/>
      <c r="R5" s="176"/>
    </row>
    <row r="6" spans="1:19" s="41" customFormat="1" ht="17.25" customHeight="1">
      <c r="A6" s="176"/>
      <c r="B6" s="176"/>
      <c r="C6" s="176"/>
      <c r="D6" s="176"/>
      <c r="E6" s="176" t="s">
        <v>152</v>
      </c>
      <c r="F6" s="176" t="s">
        <v>233</v>
      </c>
      <c r="G6" s="177" t="s">
        <v>136</v>
      </c>
      <c r="H6" s="177"/>
      <c r="I6" s="176" t="s">
        <v>137</v>
      </c>
      <c r="J6" s="176"/>
      <c r="K6" s="176"/>
      <c r="L6" s="176"/>
      <c r="M6" s="176"/>
      <c r="N6" s="176"/>
      <c r="O6" s="176"/>
      <c r="P6" s="176"/>
      <c r="Q6" s="176"/>
      <c r="R6" s="176"/>
    </row>
    <row r="7" spans="1:19" s="41" customFormat="1" ht="48" customHeight="1">
      <c r="A7" s="176"/>
      <c r="B7" s="176"/>
      <c r="C7" s="176"/>
      <c r="D7" s="176"/>
      <c r="E7" s="176"/>
      <c r="F7" s="176"/>
      <c r="G7" s="178" t="s">
        <v>186</v>
      </c>
      <c r="H7" s="178" t="s">
        <v>187</v>
      </c>
      <c r="I7" s="176"/>
      <c r="J7" s="178" t="s">
        <v>79</v>
      </c>
      <c r="K7" s="178" t="s">
        <v>46</v>
      </c>
      <c r="L7" s="178" t="s">
        <v>47</v>
      </c>
      <c r="M7" s="178" t="s">
        <v>79</v>
      </c>
      <c r="N7" s="178" t="s">
        <v>46</v>
      </c>
      <c r="O7" s="178" t="s">
        <v>47</v>
      </c>
      <c r="P7" s="178" t="s">
        <v>298</v>
      </c>
      <c r="Q7" s="178" t="s">
        <v>126</v>
      </c>
      <c r="R7" s="178" t="s">
        <v>188</v>
      </c>
    </row>
    <row r="8" spans="1:19" s="42" customFormat="1" ht="17.25" customHeight="1">
      <c r="A8" s="179" t="s">
        <v>0</v>
      </c>
      <c r="B8" s="179" t="s">
        <v>5</v>
      </c>
      <c r="C8" s="180" t="s">
        <v>23</v>
      </c>
      <c r="D8" s="180" t="s">
        <v>22</v>
      </c>
      <c r="E8" s="180" t="s">
        <v>86</v>
      </c>
      <c r="F8" s="180" t="s">
        <v>30</v>
      </c>
      <c r="G8" s="180" t="s">
        <v>31</v>
      </c>
      <c r="H8" s="180" t="s">
        <v>32</v>
      </c>
      <c r="I8" s="180" t="s">
        <v>33</v>
      </c>
      <c r="J8" s="180" t="s">
        <v>104</v>
      </c>
      <c r="K8" s="180" t="s">
        <v>108</v>
      </c>
      <c r="L8" s="180" t="s">
        <v>113</v>
      </c>
      <c r="M8" s="180" t="s">
        <v>203</v>
      </c>
      <c r="N8" s="180" t="s">
        <v>204</v>
      </c>
      <c r="O8" s="180" t="s">
        <v>234</v>
      </c>
      <c r="P8" s="180" t="s">
        <v>235</v>
      </c>
      <c r="Q8" s="180" t="s">
        <v>236</v>
      </c>
      <c r="R8" s="180" t="s">
        <v>237</v>
      </c>
    </row>
    <row r="9" spans="1:19" s="44" customFormat="1" ht="26.25" customHeight="1">
      <c r="A9" s="178"/>
      <c r="B9" s="178" t="s">
        <v>248</v>
      </c>
      <c r="C9" s="181">
        <f>C10+C26+C46+C47</f>
        <v>460777.57385500008</v>
      </c>
      <c r="D9" s="181">
        <f t="shared" ref="D9:O9" si="0">D10+D26+D46+D47</f>
        <v>436566.64833199995</v>
      </c>
      <c r="E9" s="181">
        <f t="shared" si="0"/>
        <v>342953</v>
      </c>
      <c r="F9" s="181">
        <f t="shared" si="0"/>
        <v>77377.737332000004</v>
      </c>
      <c r="G9" s="181">
        <f t="shared" si="0"/>
        <v>70256.683004999999</v>
      </c>
      <c r="H9" s="181">
        <f t="shared" si="0"/>
        <v>7121.0543269999998</v>
      </c>
      <c r="I9" s="181">
        <f t="shared" si="0"/>
        <v>16413.881000000001</v>
      </c>
      <c r="J9" s="181">
        <f t="shared" si="0"/>
        <v>261457.49892200003</v>
      </c>
      <c r="K9" s="181">
        <f t="shared" si="0"/>
        <v>213514.11811599997</v>
      </c>
      <c r="L9" s="181">
        <f t="shared" si="0"/>
        <v>47943.380806000001</v>
      </c>
      <c r="M9" s="181">
        <f t="shared" si="0"/>
        <v>380000</v>
      </c>
      <c r="N9" s="181">
        <f t="shared" si="0"/>
        <v>322635</v>
      </c>
      <c r="O9" s="181">
        <f t="shared" si="0"/>
        <v>57365</v>
      </c>
      <c r="P9" s="182">
        <f t="shared" ref="P9:P19" si="1">M9/C9</f>
        <v>0.82469291380830179</v>
      </c>
      <c r="Q9" s="182">
        <f t="shared" ref="Q9:Q19" si="2">M9/E9</f>
        <v>1.1080235484162553</v>
      </c>
      <c r="R9" s="182">
        <f t="shared" ref="R9:R19" si="3">M9/D9</f>
        <v>0.87042837892421365</v>
      </c>
      <c r="S9" s="43">
        <v>124712949807</v>
      </c>
    </row>
    <row r="10" spans="1:19" s="41" customFormat="1" ht="18" customHeight="1">
      <c r="A10" s="178" t="s">
        <v>6</v>
      </c>
      <c r="B10" s="183" t="s">
        <v>48</v>
      </c>
      <c r="C10" s="181">
        <f>+C11+C21</f>
        <v>113005.357678</v>
      </c>
      <c r="D10" s="181">
        <f t="shared" ref="D10:O10" si="4">+D11+D21</f>
        <v>52703.822870999997</v>
      </c>
      <c r="E10" s="181">
        <f t="shared" si="4"/>
        <v>32690</v>
      </c>
      <c r="F10" s="181">
        <f t="shared" si="4"/>
        <v>18691.792870999998</v>
      </c>
      <c r="G10" s="181">
        <f t="shared" si="4"/>
        <v>18691.792870999998</v>
      </c>
      <c r="H10" s="181">
        <f t="shared" si="4"/>
        <v>0</v>
      </c>
      <c r="I10" s="181">
        <f t="shared" si="4"/>
        <v>1500</v>
      </c>
      <c r="J10" s="181">
        <f t="shared" si="4"/>
        <v>16692.965646000001</v>
      </c>
      <c r="K10" s="181">
        <f t="shared" si="4"/>
        <v>16692.965646000001</v>
      </c>
      <c r="L10" s="181">
        <f t="shared" si="4"/>
        <v>0</v>
      </c>
      <c r="M10" s="181">
        <f t="shared" si="4"/>
        <v>39787</v>
      </c>
      <c r="N10" s="181">
        <f t="shared" si="4"/>
        <v>39787</v>
      </c>
      <c r="O10" s="181">
        <f t="shared" si="4"/>
        <v>0</v>
      </c>
      <c r="P10" s="182">
        <f>M10/C10</f>
        <v>0.35208065190475279</v>
      </c>
      <c r="Q10" s="182">
        <f t="shared" si="2"/>
        <v>1.2171000305903945</v>
      </c>
      <c r="R10" s="182">
        <f t="shared" si="3"/>
        <v>0.75491677515280564</v>
      </c>
      <c r="S10" s="45">
        <f>G10*1000000</f>
        <v>18691792870.999996</v>
      </c>
    </row>
    <row r="11" spans="1:19" s="41" customFormat="1" ht="32.1" customHeight="1">
      <c r="A11" s="178">
        <v>1</v>
      </c>
      <c r="B11" s="183" t="s">
        <v>251</v>
      </c>
      <c r="C11" s="181">
        <f>C12+C20</f>
        <v>44958.590144000002</v>
      </c>
      <c r="D11" s="181">
        <f t="shared" ref="D11:O11" si="5">D12+D20</f>
        <v>52463.219209999996</v>
      </c>
      <c r="E11" s="181">
        <f t="shared" si="5"/>
        <v>32690</v>
      </c>
      <c r="F11" s="181">
        <f t="shared" si="5"/>
        <v>18451.189209999997</v>
      </c>
      <c r="G11" s="181">
        <f t="shared" si="5"/>
        <v>18451.189209999997</v>
      </c>
      <c r="H11" s="181">
        <f t="shared" si="5"/>
        <v>0</v>
      </c>
      <c r="I11" s="181">
        <f t="shared" si="5"/>
        <v>1500</v>
      </c>
      <c r="J11" s="181">
        <f t="shared" si="5"/>
        <v>16664.321574000001</v>
      </c>
      <c r="K11" s="181">
        <f t="shared" si="5"/>
        <v>16664.321574000001</v>
      </c>
      <c r="L11" s="181">
        <f t="shared" si="5"/>
        <v>0</v>
      </c>
      <c r="M11" s="181">
        <f t="shared" si="5"/>
        <v>39700</v>
      </c>
      <c r="N11" s="181">
        <f t="shared" si="5"/>
        <v>39700</v>
      </c>
      <c r="O11" s="181">
        <f t="shared" si="5"/>
        <v>0</v>
      </c>
      <c r="P11" s="182">
        <f t="shared" si="1"/>
        <v>0.88303480764950559</v>
      </c>
      <c r="Q11" s="182">
        <f t="shared" si="2"/>
        <v>1.2144386662587947</v>
      </c>
      <c r="R11" s="182">
        <f t="shared" si="3"/>
        <v>0.75672062442620369</v>
      </c>
      <c r="S11" s="46">
        <f>G9*1000000</f>
        <v>70256683005</v>
      </c>
    </row>
    <row r="12" spans="1:19">
      <c r="A12" s="179" t="s">
        <v>12</v>
      </c>
      <c r="B12" s="184" t="s">
        <v>240</v>
      </c>
      <c r="C12" s="185">
        <f>SUM(C13:C19)</f>
        <v>44958.590144000002</v>
      </c>
      <c r="D12" s="185">
        <f t="shared" ref="D12:O12" si="6">SUM(D13:D19)</f>
        <v>52463.219209999996</v>
      </c>
      <c r="E12" s="185">
        <f t="shared" si="6"/>
        <v>32690</v>
      </c>
      <c r="F12" s="185">
        <f t="shared" si="6"/>
        <v>18451.189209999997</v>
      </c>
      <c r="G12" s="185">
        <f t="shared" si="6"/>
        <v>18451.189209999997</v>
      </c>
      <c r="H12" s="185">
        <f t="shared" si="6"/>
        <v>0</v>
      </c>
      <c r="I12" s="185">
        <f t="shared" si="6"/>
        <v>1500</v>
      </c>
      <c r="J12" s="185">
        <f t="shared" si="6"/>
        <v>16664.321574000001</v>
      </c>
      <c r="K12" s="185">
        <f t="shared" si="6"/>
        <v>16664.321574000001</v>
      </c>
      <c r="L12" s="185">
        <f t="shared" si="6"/>
        <v>0</v>
      </c>
      <c r="M12" s="185">
        <f t="shared" si="6"/>
        <v>39700</v>
      </c>
      <c r="N12" s="185">
        <f t="shared" si="6"/>
        <v>39700</v>
      </c>
      <c r="O12" s="185">
        <f t="shared" si="6"/>
        <v>0</v>
      </c>
      <c r="P12" s="186">
        <f t="shared" si="1"/>
        <v>0.88303480764950559</v>
      </c>
      <c r="Q12" s="186">
        <f t="shared" si="2"/>
        <v>1.2144386662587947</v>
      </c>
      <c r="R12" s="186">
        <f t="shared" si="3"/>
        <v>0.75672062442620369</v>
      </c>
    </row>
    <row r="13" spans="1:19" ht="30">
      <c r="A13" s="180" t="s">
        <v>19</v>
      </c>
      <c r="B13" s="184" t="s">
        <v>239</v>
      </c>
      <c r="C13" s="185">
        <v>5937.1780909999998</v>
      </c>
      <c r="D13" s="187">
        <f>E13+F13+I13</f>
        <v>10177.254000000001</v>
      </c>
      <c r="E13" s="187">
        <v>8030</v>
      </c>
      <c r="F13" s="187">
        <f>G13+H13</f>
        <v>2147.2539999999999</v>
      </c>
      <c r="G13" s="187">
        <v>2147.2539999999999</v>
      </c>
      <c r="H13" s="187"/>
      <c r="I13" s="187"/>
      <c r="J13" s="187">
        <f>SUM(K13:L13)</f>
        <v>4913.6480000000001</v>
      </c>
      <c r="K13" s="187">
        <v>4913.6480000000001</v>
      </c>
      <c r="L13" s="187"/>
      <c r="M13" s="187">
        <f>SUM(N13:O13)</f>
        <v>10000</v>
      </c>
      <c r="N13" s="187">
        <v>10000</v>
      </c>
      <c r="O13" s="187"/>
      <c r="P13" s="186">
        <f t="shared" si="1"/>
        <v>1.6843018428500094</v>
      </c>
      <c r="Q13" s="186">
        <f t="shared" si="2"/>
        <v>1.2453300124533002</v>
      </c>
      <c r="R13" s="186">
        <f t="shared" si="3"/>
        <v>0.98258331766112939</v>
      </c>
    </row>
    <row r="14" spans="1:19" ht="30">
      <c r="A14" s="180" t="s">
        <v>19</v>
      </c>
      <c r="B14" s="184" t="s">
        <v>360</v>
      </c>
      <c r="C14" s="185"/>
      <c r="D14" s="187">
        <f t="shared" ref="D14:D19" si="7">E14+F14+I14</f>
        <v>2780</v>
      </c>
      <c r="E14" s="187">
        <v>2780</v>
      </c>
      <c r="F14" s="187">
        <f t="shared" ref="F14:F18" si="8">G14+H14</f>
        <v>0</v>
      </c>
      <c r="G14" s="187"/>
      <c r="H14" s="187"/>
      <c r="I14" s="187"/>
      <c r="J14" s="187">
        <f t="shared" ref="J14:J19" si="9">SUM(K14:L14)</f>
        <v>899.06799999999998</v>
      </c>
      <c r="K14" s="187">
        <v>899.06799999999998</v>
      </c>
      <c r="L14" s="187"/>
      <c r="M14" s="187">
        <f t="shared" ref="M14:M19" si="10">SUM(N14:O14)</f>
        <v>2780</v>
      </c>
      <c r="N14" s="187">
        <v>2780</v>
      </c>
      <c r="O14" s="187"/>
      <c r="P14" s="186"/>
      <c r="Q14" s="186">
        <f t="shared" si="2"/>
        <v>1</v>
      </c>
      <c r="R14" s="186">
        <f t="shared" si="3"/>
        <v>1</v>
      </c>
    </row>
    <row r="15" spans="1:19" ht="30">
      <c r="A15" s="180" t="s">
        <v>19</v>
      </c>
      <c r="B15" s="184" t="s">
        <v>249</v>
      </c>
      <c r="C15" s="185">
        <v>5936.8540000000003</v>
      </c>
      <c r="D15" s="187">
        <f t="shared" si="7"/>
        <v>5000</v>
      </c>
      <c r="E15" s="187">
        <v>5000</v>
      </c>
      <c r="F15" s="187">
        <f t="shared" si="8"/>
        <v>0</v>
      </c>
      <c r="G15" s="187"/>
      <c r="H15" s="187"/>
      <c r="I15" s="187"/>
      <c r="J15" s="187">
        <f t="shared" si="9"/>
        <v>4235.0535739999996</v>
      </c>
      <c r="K15" s="187">
        <v>4235.0535739999996</v>
      </c>
      <c r="L15" s="187"/>
      <c r="M15" s="187">
        <f t="shared" si="10"/>
        <v>5000</v>
      </c>
      <c r="N15" s="187">
        <v>5000</v>
      </c>
      <c r="O15" s="187"/>
      <c r="P15" s="186">
        <f t="shared" si="1"/>
        <v>0.84219689417998145</v>
      </c>
      <c r="Q15" s="186">
        <f t="shared" si="2"/>
        <v>1</v>
      </c>
      <c r="R15" s="186">
        <f t="shared" si="3"/>
        <v>1</v>
      </c>
    </row>
    <row r="16" spans="1:19">
      <c r="A16" s="180" t="s">
        <v>19</v>
      </c>
      <c r="B16" s="184" t="s">
        <v>241</v>
      </c>
      <c r="C16" s="185">
        <f>10778.808751+632.63317</f>
        <v>11411.441921</v>
      </c>
      <c r="D16" s="187">
        <f t="shared" si="7"/>
        <v>24726.958987999998</v>
      </c>
      <c r="E16" s="187">
        <f>7920+7040+1000</f>
        <v>15960</v>
      </c>
      <c r="F16" s="187">
        <f t="shared" si="8"/>
        <v>8766.9589880000003</v>
      </c>
      <c r="G16" s="187">
        <f>5447.587069+3319.371919</f>
        <v>8766.9589880000003</v>
      </c>
      <c r="H16" s="187"/>
      <c r="I16" s="187"/>
      <c r="J16" s="187">
        <f t="shared" si="9"/>
        <v>4584.6260000000002</v>
      </c>
      <c r="K16" s="187">
        <v>4584.6260000000002</v>
      </c>
      <c r="L16" s="187"/>
      <c r="M16" s="187">
        <f t="shared" si="10"/>
        <v>13000</v>
      </c>
      <c r="N16" s="187">
        <f>4500-500+9000</f>
        <v>13000</v>
      </c>
      <c r="O16" s="187"/>
      <c r="P16" s="186">
        <f t="shared" si="1"/>
        <v>1.1392074805267722</v>
      </c>
      <c r="Q16" s="186">
        <f t="shared" si="2"/>
        <v>0.81453634085213034</v>
      </c>
      <c r="R16" s="186">
        <f t="shared" si="3"/>
        <v>0.52574196472396406</v>
      </c>
    </row>
    <row r="17" spans="1:19" ht="30">
      <c r="A17" s="180" t="s">
        <v>19</v>
      </c>
      <c r="B17" s="184" t="s">
        <v>359</v>
      </c>
      <c r="C17" s="185"/>
      <c r="D17" s="187">
        <f t="shared" ref="D17" si="11">E17+F17+I17</f>
        <v>1920</v>
      </c>
      <c r="E17" s="187">
        <v>920</v>
      </c>
      <c r="F17" s="187">
        <f t="shared" si="8"/>
        <v>1000</v>
      </c>
      <c r="G17" s="187">
        <v>1000</v>
      </c>
      <c r="H17" s="187"/>
      <c r="I17" s="187"/>
      <c r="J17" s="187">
        <f t="shared" si="9"/>
        <v>1920</v>
      </c>
      <c r="K17" s="187">
        <v>1920</v>
      </c>
      <c r="L17" s="187"/>
      <c r="M17" s="187">
        <f t="shared" si="10"/>
        <v>1920</v>
      </c>
      <c r="N17" s="187">
        <v>1920</v>
      </c>
      <c r="O17" s="187"/>
      <c r="P17" s="186"/>
      <c r="Q17" s="186">
        <f t="shared" si="2"/>
        <v>2.0869565217391304</v>
      </c>
      <c r="R17" s="186">
        <f t="shared" si="3"/>
        <v>1</v>
      </c>
    </row>
    <row r="18" spans="1:19">
      <c r="A18" s="180" t="s">
        <v>19</v>
      </c>
      <c r="B18" s="184" t="s">
        <v>252</v>
      </c>
      <c r="C18" s="185">
        <v>2822.03</v>
      </c>
      <c r="D18" s="187"/>
      <c r="E18" s="187"/>
      <c r="F18" s="187">
        <f t="shared" si="8"/>
        <v>177.97</v>
      </c>
      <c r="G18" s="187">
        <v>177.97</v>
      </c>
      <c r="H18" s="187"/>
      <c r="I18" s="187"/>
      <c r="J18" s="187">
        <f t="shared" si="9"/>
        <v>0</v>
      </c>
      <c r="K18" s="187"/>
      <c r="L18" s="187"/>
      <c r="M18" s="187">
        <f t="shared" si="10"/>
        <v>0</v>
      </c>
      <c r="N18" s="187"/>
      <c r="O18" s="187"/>
      <c r="P18" s="186">
        <f t="shared" si="1"/>
        <v>0</v>
      </c>
      <c r="Q18" s="186"/>
      <c r="R18" s="186"/>
    </row>
    <row r="19" spans="1:19" ht="30">
      <c r="A19" s="180" t="s">
        <v>19</v>
      </c>
      <c r="B19" s="184" t="s">
        <v>361</v>
      </c>
      <c r="C19" s="185">
        <v>18851.086132</v>
      </c>
      <c r="D19" s="187">
        <f t="shared" si="7"/>
        <v>7859.006222</v>
      </c>
      <c r="E19" s="187"/>
      <c r="F19" s="187">
        <f>G19+H19</f>
        <v>6359.006222</v>
      </c>
      <c r="G19" s="187">
        <f>1842.585594+2402.225128+2114.1955</f>
        <v>6359.006222</v>
      </c>
      <c r="H19" s="187"/>
      <c r="I19" s="187">
        <v>1500</v>
      </c>
      <c r="J19" s="187">
        <f t="shared" si="9"/>
        <v>111.926</v>
      </c>
      <c r="K19" s="187">
        <v>111.926</v>
      </c>
      <c r="L19" s="187"/>
      <c r="M19" s="187">
        <f t="shared" si="10"/>
        <v>7000</v>
      </c>
      <c r="N19" s="187">
        <v>7000</v>
      </c>
      <c r="O19" s="187"/>
      <c r="P19" s="186">
        <f t="shared" si="1"/>
        <v>0.37133138912974334</v>
      </c>
      <c r="Q19" s="186"/>
      <c r="R19" s="186">
        <f t="shared" si="3"/>
        <v>0.89069785698917592</v>
      </c>
    </row>
    <row r="20" spans="1:19" ht="20.100000000000001" customHeight="1">
      <c r="A20" s="179" t="s">
        <v>16</v>
      </c>
      <c r="B20" s="184" t="s">
        <v>242</v>
      </c>
      <c r="C20" s="185"/>
      <c r="D20" s="187">
        <f>E20+F20+I20</f>
        <v>0</v>
      </c>
      <c r="E20" s="187"/>
      <c r="F20" s="187">
        <f t="shared" ref="F20:F25" si="12">G20+H20</f>
        <v>0</v>
      </c>
      <c r="G20" s="187"/>
      <c r="H20" s="187"/>
      <c r="I20" s="187"/>
      <c r="J20" s="187">
        <f t="shared" ref="J20:J25" si="13">SUM(K20:L20)</f>
        <v>0</v>
      </c>
      <c r="K20" s="187"/>
      <c r="L20" s="187"/>
      <c r="M20" s="187">
        <f t="shared" ref="M20:M25" si="14">SUM(N20:O20)</f>
        <v>0</v>
      </c>
      <c r="N20" s="187">
        <f t="shared" ref="N20:N22" si="15">K20/5*6</f>
        <v>0</v>
      </c>
      <c r="O20" s="187"/>
      <c r="P20" s="186"/>
      <c r="Q20" s="186"/>
      <c r="R20" s="186"/>
      <c r="S20" s="166">
        <v>3418846000</v>
      </c>
    </row>
    <row r="21" spans="1:19" s="41" customFormat="1" ht="28.5">
      <c r="A21" s="178">
        <v>2</v>
      </c>
      <c r="B21" s="183" t="s">
        <v>243</v>
      </c>
      <c r="C21" s="188">
        <f>C22+C23</f>
        <v>68046.767533999999</v>
      </c>
      <c r="D21" s="181">
        <f>D22+D23</f>
        <v>240.60366099999999</v>
      </c>
      <c r="E21" s="181">
        <f t="shared" ref="E21:O21" si="16">E22+E23</f>
        <v>0</v>
      </c>
      <c r="F21" s="181">
        <f t="shared" si="16"/>
        <v>240.60366099999999</v>
      </c>
      <c r="G21" s="181">
        <f t="shared" si="16"/>
        <v>240.60366099999999</v>
      </c>
      <c r="H21" s="181">
        <f t="shared" si="16"/>
        <v>0</v>
      </c>
      <c r="I21" s="181">
        <f t="shared" si="16"/>
        <v>0</v>
      </c>
      <c r="J21" s="181">
        <f t="shared" si="16"/>
        <v>28.644072000000001</v>
      </c>
      <c r="K21" s="181">
        <f t="shared" si="16"/>
        <v>28.644072000000001</v>
      </c>
      <c r="L21" s="181">
        <f t="shared" si="16"/>
        <v>0</v>
      </c>
      <c r="M21" s="181">
        <f t="shared" si="16"/>
        <v>87</v>
      </c>
      <c r="N21" s="181">
        <f t="shared" si="16"/>
        <v>87</v>
      </c>
      <c r="O21" s="181">
        <f t="shared" si="16"/>
        <v>0</v>
      </c>
      <c r="P21" s="182">
        <f>M21/C21</f>
        <v>1.278532443977297E-3</v>
      </c>
      <c r="Q21" s="182"/>
      <c r="R21" s="182">
        <f t="shared" ref="R21:R28" si="17">M21/D21</f>
        <v>0.36159050796820585</v>
      </c>
      <c r="S21" s="41">
        <v>2657793000</v>
      </c>
    </row>
    <row r="22" spans="1:19" ht="30">
      <c r="A22" s="180" t="s">
        <v>13</v>
      </c>
      <c r="B22" s="184" t="s">
        <v>244</v>
      </c>
      <c r="C22" s="185"/>
      <c r="D22" s="187">
        <f t="shared" ref="D22:D25" si="18">E22+F22+I22</f>
        <v>0</v>
      </c>
      <c r="E22" s="187"/>
      <c r="F22" s="187">
        <f t="shared" si="12"/>
        <v>0</v>
      </c>
      <c r="G22" s="187"/>
      <c r="H22" s="187"/>
      <c r="I22" s="187"/>
      <c r="J22" s="187">
        <f t="shared" si="13"/>
        <v>0</v>
      </c>
      <c r="K22" s="187"/>
      <c r="L22" s="187"/>
      <c r="M22" s="187">
        <f t="shared" si="14"/>
        <v>0</v>
      </c>
      <c r="N22" s="187">
        <f t="shared" si="15"/>
        <v>0</v>
      </c>
      <c r="O22" s="187"/>
      <c r="P22" s="186"/>
      <c r="Q22" s="186"/>
      <c r="R22" s="186"/>
      <c r="S22" s="166">
        <f>S20-S21</f>
        <v>761053000</v>
      </c>
    </row>
    <row r="23" spans="1:19" ht="20.100000000000001" customHeight="1">
      <c r="A23" s="180" t="s">
        <v>14</v>
      </c>
      <c r="B23" s="189" t="s">
        <v>245</v>
      </c>
      <c r="C23" s="185">
        <f>SUM(C24:C25)</f>
        <v>68046.767533999999</v>
      </c>
      <c r="D23" s="187">
        <f>SUM(D24:D25)</f>
        <v>240.60366099999999</v>
      </c>
      <c r="E23" s="187">
        <f t="shared" ref="E23:O23" si="19">SUM(E24:E25)</f>
        <v>0</v>
      </c>
      <c r="F23" s="187">
        <f t="shared" si="19"/>
        <v>240.60366099999999</v>
      </c>
      <c r="G23" s="187">
        <f t="shared" si="19"/>
        <v>240.60366099999999</v>
      </c>
      <c r="H23" s="187">
        <f t="shared" si="19"/>
        <v>0</v>
      </c>
      <c r="I23" s="187">
        <f t="shared" si="19"/>
        <v>0</v>
      </c>
      <c r="J23" s="187">
        <f t="shared" si="19"/>
        <v>28.644072000000001</v>
      </c>
      <c r="K23" s="187">
        <f t="shared" si="19"/>
        <v>28.644072000000001</v>
      </c>
      <c r="L23" s="187">
        <f t="shared" si="19"/>
        <v>0</v>
      </c>
      <c r="M23" s="187">
        <f t="shared" si="19"/>
        <v>87</v>
      </c>
      <c r="N23" s="187">
        <f t="shared" si="19"/>
        <v>87</v>
      </c>
      <c r="O23" s="187">
        <f t="shared" si="19"/>
        <v>0</v>
      </c>
      <c r="P23" s="186">
        <f t="shared" ref="P23:P28" si="20">M23/C23</f>
        <v>1.278532443977297E-3</v>
      </c>
      <c r="Q23" s="186"/>
      <c r="R23" s="186">
        <f t="shared" si="17"/>
        <v>0.36159050796820585</v>
      </c>
    </row>
    <row r="24" spans="1:19" ht="30">
      <c r="A24" s="180" t="s">
        <v>19</v>
      </c>
      <c r="B24" s="189" t="s">
        <v>246</v>
      </c>
      <c r="C24" s="185">
        <v>57426.509833999997</v>
      </c>
      <c r="D24" s="187">
        <f t="shared" si="18"/>
        <v>157.929361</v>
      </c>
      <c r="E24" s="190"/>
      <c r="F24" s="187">
        <f t="shared" si="12"/>
        <v>157.929361</v>
      </c>
      <c r="G24" s="190">
        <v>157.929361</v>
      </c>
      <c r="H24" s="190"/>
      <c r="I24" s="190"/>
      <c r="J24" s="187">
        <f t="shared" si="13"/>
        <v>10.5</v>
      </c>
      <c r="K24" s="187">
        <v>10.5</v>
      </c>
      <c r="L24" s="187"/>
      <c r="M24" s="187">
        <f t="shared" si="14"/>
        <v>47</v>
      </c>
      <c r="N24" s="187">
        <v>47</v>
      </c>
      <c r="O24" s="187"/>
      <c r="P24" s="186">
        <f t="shared" si="20"/>
        <v>8.1843734080062674E-4</v>
      </c>
      <c r="Q24" s="186"/>
      <c r="R24" s="186">
        <f t="shared" si="17"/>
        <v>0.29760140674538665</v>
      </c>
    </row>
    <row r="25" spans="1:19" ht="30">
      <c r="A25" s="180" t="s">
        <v>19</v>
      </c>
      <c r="B25" s="189" t="s">
        <v>247</v>
      </c>
      <c r="C25" s="185">
        <v>10620.2577</v>
      </c>
      <c r="D25" s="187">
        <f t="shared" si="18"/>
        <v>82.674300000000002</v>
      </c>
      <c r="E25" s="187"/>
      <c r="F25" s="187">
        <f t="shared" si="12"/>
        <v>82.674300000000002</v>
      </c>
      <c r="G25" s="187">
        <v>82.674300000000002</v>
      </c>
      <c r="H25" s="187"/>
      <c r="I25" s="187"/>
      <c r="J25" s="187">
        <f t="shared" si="13"/>
        <v>18.144072000000001</v>
      </c>
      <c r="K25" s="187">
        <v>18.144072000000001</v>
      </c>
      <c r="L25" s="187"/>
      <c r="M25" s="187">
        <f t="shared" si="14"/>
        <v>40</v>
      </c>
      <c r="N25" s="187">
        <v>40</v>
      </c>
      <c r="O25" s="187"/>
      <c r="P25" s="186">
        <f t="shared" si="20"/>
        <v>3.766386949348696E-3</v>
      </c>
      <c r="Q25" s="186"/>
      <c r="R25" s="186">
        <f t="shared" si="17"/>
        <v>0.48382629184643838</v>
      </c>
    </row>
    <row r="26" spans="1:19" ht="20.100000000000001" customHeight="1">
      <c r="A26" s="178" t="s">
        <v>7</v>
      </c>
      <c r="B26" s="183" t="s">
        <v>72</v>
      </c>
      <c r="C26" s="181">
        <f>C27+C41</f>
        <v>347772.21617700008</v>
      </c>
      <c r="D26" s="181">
        <f t="shared" ref="D26:O26" si="21">D27+D41</f>
        <v>353896.60377199994</v>
      </c>
      <c r="E26" s="181">
        <f t="shared" si="21"/>
        <v>300907</v>
      </c>
      <c r="F26" s="181">
        <f t="shared" si="21"/>
        <v>42137.722772000001</v>
      </c>
      <c r="G26" s="181">
        <f t="shared" si="21"/>
        <v>35312.083715000001</v>
      </c>
      <c r="H26" s="181">
        <f t="shared" si="21"/>
        <v>6825.6390569999994</v>
      </c>
      <c r="I26" s="181">
        <f t="shared" si="21"/>
        <v>10851.880999999999</v>
      </c>
      <c r="J26" s="181">
        <f t="shared" si="21"/>
        <v>244764.53327600003</v>
      </c>
      <c r="K26" s="181">
        <f t="shared" si="21"/>
        <v>196821.15246999997</v>
      </c>
      <c r="L26" s="181">
        <f t="shared" si="21"/>
        <v>47943.380806000001</v>
      </c>
      <c r="M26" s="181">
        <f t="shared" si="21"/>
        <v>340213</v>
      </c>
      <c r="N26" s="181">
        <f t="shared" si="21"/>
        <v>282848</v>
      </c>
      <c r="O26" s="181">
        <f t="shared" si="21"/>
        <v>57365</v>
      </c>
      <c r="P26" s="182">
        <f t="shared" si="20"/>
        <v>0.97826388703474576</v>
      </c>
      <c r="Q26" s="182">
        <f t="shared" ref="Q26:Q28" si="22">M26/E26</f>
        <v>1.1306250768509871</v>
      </c>
      <c r="R26" s="182">
        <f t="shared" si="17"/>
        <v>0.96133445863522415</v>
      </c>
    </row>
    <row r="27" spans="1:19" ht="20.100000000000001" customHeight="1">
      <c r="A27" s="178">
        <v>1</v>
      </c>
      <c r="B27" s="183" t="s">
        <v>253</v>
      </c>
      <c r="C27" s="181">
        <f>SUM(C28:C40)</f>
        <v>332535.42364800005</v>
      </c>
      <c r="D27" s="181">
        <f t="shared" ref="D27:O27" si="23">SUM(D28:D40)</f>
        <v>353189.39630099997</v>
      </c>
      <c r="E27" s="181">
        <f t="shared" si="23"/>
        <v>300907</v>
      </c>
      <c r="F27" s="181">
        <f t="shared" si="23"/>
        <v>41430.515300999999</v>
      </c>
      <c r="G27" s="181">
        <f t="shared" si="23"/>
        <v>34604.876243999999</v>
      </c>
      <c r="H27" s="181">
        <f t="shared" si="23"/>
        <v>6825.6390569999994</v>
      </c>
      <c r="I27" s="181">
        <f t="shared" si="23"/>
        <v>10851.880999999999</v>
      </c>
      <c r="J27" s="181">
        <f t="shared" si="23"/>
        <v>244764.53327600003</v>
      </c>
      <c r="K27" s="181">
        <f t="shared" si="23"/>
        <v>196821.15246999997</v>
      </c>
      <c r="L27" s="181">
        <f t="shared" si="23"/>
        <v>47943.380806000001</v>
      </c>
      <c r="M27" s="181">
        <f t="shared" si="23"/>
        <v>340213</v>
      </c>
      <c r="N27" s="181">
        <f t="shared" si="23"/>
        <v>282848</v>
      </c>
      <c r="O27" s="181">
        <f t="shared" si="23"/>
        <v>57365</v>
      </c>
      <c r="P27" s="182">
        <f t="shared" si="20"/>
        <v>1.023087995461581</v>
      </c>
      <c r="Q27" s="182">
        <f t="shared" si="22"/>
        <v>1.1306250768509871</v>
      </c>
      <c r="R27" s="182">
        <f t="shared" si="17"/>
        <v>0.96325938310463588</v>
      </c>
    </row>
    <row r="28" spans="1:19" ht="20.100000000000001" customHeight="1">
      <c r="A28" s="134" t="s">
        <v>12</v>
      </c>
      <c r="B28" s="135" t="s">
        <v>49</v>
      </c>
      <c r="C28" s="185">
        <v>12160.566414999999</v>
      </c>
      <c r="D28" s="187">
        <f>E28+F28+I28</f>
        <v>9471.118692</v>
      </c>
      <c r="E28" s="185">
        <f>4757+4087+300</f>
        <v>9144</v>
      </c>
      <c r="F28" s="187">
        <f t="shared" ref="F28:F47" si="24">G28+H28</f>
        <v>327.11869200000001</v>
      </c>
      <c r="G28" s="185">
        <v>61.589799999999997</v>
      </c>
      <c r="H28" s="185">
        <v>265.52889199999998</v>
      </c>
      <c r="I28" s="185"/>
      <c r="J28" s="187">
        <f>SUM(K28:L28)</f>
        <v>9799.7851800000008</v>
      </c>
      <c r="K28" s="187">
        <v>5024.9588000000003</v>
      </c>
      <c r="L28" s="187">
        <v>4774.8263800000004</v>
      </c>
      <c r="M28" s="187">
        <f>SUM(N28:O28)</f>
        <v>14000</v>
      </c>
      <c r="N28" s="187">
        <v>8000</v>
      </c>
      <c r="O28" s="187">
        <v>6000</v>
      </c>
      <c r="P28" s="186">
        <f t="shared" si="20"/>
        <v>1.151262163473822</v>
      </c>
      <c r="Q28" s="186">
        <f t="shared" si="22"/>
        <v>1.5310586176727909</v>
      </c>
      <c r="R28" s="186">
        <f t="shared" si="17"/>
        <v>1.4781780753973048</v>
      </c>
    </row>
    <row r="29" spans="1:19" ht="20.100000000000001" customHeight="1">
      <c r="A29" s="134" t="s">
        <v>16</v>
      </c>
      <c r="B29" s="135" t="s">
        <v>50</v>
      </c>
      <c r="C29" s="185">
        <v>3341.1320169999999</v>
      </c>
      <c r="D29" s="187">
        <f t="shared" ref="D29:D47" si="25">E29+F29+I29</f>
        <v>2029.1917490000001</v>
      </c>
      <c r="E29" s="185">
        <f>1542+90</f>
        <v>1632</v>
      </c>
      <c r="F29" s="187">
        <f t="shared" si="24"/>
        <v>397.19174900000002</v>
      </c>
      <c r="G29" s="185"/>
      <c r="H29" s="185">
        <v>397.19174900000002</v>
      </c>
      <c r="I29" s="185"/>
      <c r="J29" s="187">
        <f t="shared" ref="J29:J47" si="26">SUM(K29:L29)</f>
        <v>1537.8064999999999</v>
      </c>
      <c r="K29" s="187">
        <v>1412</v>
      </c>
      <c r="L29" s="187">
        <v>125.8065</v>
      </c>
      <c r="M29" s="187">
        <f t="shared" ref="M29:M40" si="27">SUM(N29:O29)</f>
        <v>2000</v>
      </c>
      <c r="N29" s="187">
        <v>1700</v>
      </c>
      <c r="O29" s="187">
        <v>300</v>
      </c>
      <c r="P29" s="186">
        <f t="shared" ref="P29:P40" si="28">M29/C29</f>
        <v>0.59859951352529872</v>
      </c>
      <c r="Q29" s="186">
        <f t="shared" ref="Q29:Q40" si="29">M29/E29</f>
        <v>1.2254901960784315</v>
      </c>
      <c r="R29" s="186">
        <f t="shared" ref="R29:R40" si="30">M29/D29</f>
        <v>0.98561410028678365</v>
      </c>
    </row>
    <row r="30" spans="1:19" ht="20.100000000000001" customHeight="1">
      <c r="A30" s="134" t="s">
        <v>17</v>
      </c>
      <c r="B30" s="135" t="s">
        <v>51</v>
      </c>
      <c r="C30" s="185">
        <f>173125.44385-273.628143</f>
        <v>172851.815707</v>
      </c>
      <c r="D30" s="187">
        <f t="shared" si="25"/>
        <v>197228.01109799999</v>
      </c>
      <c r="E30" s="185">
        <f>155863+20121</f>
        <v>175984</v>
      </c>
      <c r="F30" s="187">
        <f t="shared" si="24"/>
        <v>20967.192098</v>
      </c>
      <c r="G30" s="185">
        <v>20967.192098</v>
      </c>
      <c r="H30" s="185"/>
      <c r="I30" s="185">
        <v>276.81900000000002</v>
      </c>
      <c r="J30" s="187">
        <f t="shared" si="26"/>
        <v>136330.802734</v>
      </c>
      <c r="K30" s="187">
        <v>136308.802734</v>
      </c>
      <c r="L30" s="187">
        <v>22</v>
      </c>
      <c r="M30" s="187">
        <f t="shared" si="27"/>
        <v>190030</v>
      </c>
      <c r="N30" s="187">
        <v>190000</v>
      </c>
      <c r="O30" s="187">
        <v>30</v>
      </c>
      <c r="P30" s="186">
        <f t="shared" si="28"/>
        <v>1.0993809884075423</v>
      </c>
      <c r="Q30" s="186">
        <f t="shared" si="29"/>
        <v>1.0798140740067279</v>
      </c>
      <c r="R30" s="186">
        <f t="shared" si="30"/>
        <v>0.96350411354894516</v>
      </c>
    </row>
    <row r="31" spans="1:19" ht="20.100000000000001" customHeight="1">
      <c r="A31" s="134" t="s">
        <v>52</v>
      </c>
      <c r="B31" s="135" t="s">
        <v>53</v>
      </c>
      <c r="C31" s="185">
        <v>134.16999999999999</v>
      </c>
      <c r="D31" s="187">
        <f t="shared" si="25"/>
        <v>150</v>
      </c>
      <c r="E31" s="185">
        <v>150</v>
      </c>
      <c r="F31" s="187">
        <f t="shared" si="24"/>
        <v>0</v>
      </c>
      <c r="G31" s="185"/>
      <c r="H31" s="185"/>
      <c r="I31" s="185"/>
      <c r="J31" s="187">
        <f t="shared" si="26"/>
        <v>62.729500000000002</v>
      </c>
      <c r="K31" s="187">
        <v>62.729500000000002</v>
      </c>
      <c r="L31" s="187"/>
      <c r="M31" s="187">
        <f t="shared" si="27"/>
        <v>150</v>
      </c>
      <c r="N31" s="187">
        <v>150</v>
      </c>
      <c r="O31" s="187"/>
      <c r="P31" s="186">
        <f t="shared" si="28"/>
        <v>1.1179846463441903</v>
      </c>
      <c r="Q31" s="186">
        <f t="shared" si="29"/>
        <v>1</v>
      </c>
      <c r="R31" s="186">
        <f t="shared" si="30"/>
        <v>1</v>
      </c>
    </row>
    <row r="32" spans="1:19" ht="20.100000000000001" customHeight="1">
      <c r="A32" s="134" t="s">
        <v>54</v>
      </c>
      <c r="B32" s="135" t="s">
        <v>55</v>
      </c>
      <c r="C32" s="185">
        <v>506.69684999999998</v>
      </c>
      <c r="D32" s="187">
        <f t="shared" si="25"/>
        <v>479</v>
      </c>
      <c r="E32" s="185">
        <f>318+24+95</f>
        <v>437</v>
      </c>
      <c r="F32" s="187">
        <f t="shared" si="24"/>
        <v>0</v>
      </c>
      <c r="G32" s="185"/>
      <c r="H32" s="185"/>
      <c r="I32" s="185">
        <v>42</v>
      </c>
      <c r="J32" s="187">
        <f t="shared" si="26"/>
        <v>439.71390000000002</v>
      </c>
      <c r="K32" s="187">
        <v>439.71390000000002</v>
      </c>
      <c r="L32" s="187"/>
      <c r="M32" s="187">
        <f t="shared" si="27"/>
        <v>600</v>
      </c>
      <c r="N32" s="187">
        <v>600</v>
      </c>
      <c r="O32" s="187"/>
      <c r="P32" s="186">
        <f t="shared" si="28"/>
        <v>1.1841399842923832</v>
      </c>
      <c r="Q32" s="186">
        <f t="shared" si="29"/>
        <v>1.3729977116704806</v>
      </c>
      <c r="R32" s="186">
        <f t="shared" si="30"/>
        <v>1.2526096033402923</v>
      </c>
    </row>
    <row r="33" spans="1:19" ht="20.100000000000001" customHeight="1">
      <c r="A33" s="134" t="s">
        <v>56</v>
      </c>
      <c r="B33" s="135" t="s">
        <v>57</v>
      </c>
      <c r="C33" s="185">
        <f>1560.381765-296.78</f>
        <v>1263.6017650000001</v>
      </c>
      <c r="D33" s="187">
        <f>E33+F33+I33</f>
        <v>1724.7105019999999</v>
      </c>
      <c r="E33" s="185">
        <f>1416</f>
        <v>1416</v>
      </c>
      <c r="F33" s="187">
        <f t="shared" si="24"/>
        <v>53.710501999999998</v>
      </c>
      <c r="G33" s="185">
        <v>53.710501999999998</v>
      </c>
      <c r="H33" s="185"/>
      <c r="I33" s="185">
        <v>255</v>
      </c>
      <c r="J33" s="187">
        <f t="shared" si="26"/>
        <v>1067.994207</v>
      </c>
      <c r="K33" s="187">
        <v>1067.994207</v>
      </c>
      <c r="L33" s="187"/>
      <c r="M33" s="187">
        <f t="shared" si="27"/>
        <v>1655</v>
      </c>
      <c r="N33" s="187">
        <v>1400</v>
      </c>
      <c r="O33" s="187">
        <v>255</v>
      </c>
      <c r="P33" s="186">
        <f t="shared" si="28"/>
        <v>1.3097480914012491</v>
      </c>
      <c r="Q33" s="186">
        <f t="shared" si="29"/>
        <v>1.1687853107344632</v>
      </c>
      <c r="R33" s="186">
        <f t="shared" si="30"/>
        <v>0.95958133152250036</v>
      </c>
    </row>
    <row r="34" spans="1:19" ht="20.100000000000001" customHeight="1">
      <c r="A34" s="134" t="s">
        <v>58</v>
      </c>
      <c r="B34" s="135" t="s">
        <v>59</v>
      </c>
      <c r="C34" s="185">
        <f>1364.257987</f>
        <v>1364.257987</v>
      </c>
      <c r="D34" s="187">
        <f t="shared" si="25"/>
        <v>1981.4996199999998</v>
      </c>
      <c r="E34" s="185">
        <f>1114+91</f>
        <v>1205</v>
      </c>
      <c r="F34" s="187">
        <f t="shared" si="24"/>
        <v>619.98761999999999</v>
      </c>
      <c r="G34" s="185">
        <v>619.98761999999999</v>
      </c>
      <c r="H34" s="185"/>
      <c r="I34" s="185">
        <v>156.512</v>
      </c>
      <c r="J34" s="187">
        <f t="shared" si="26"/>
        <v>1701.933685</v>
      </c>
      <c r="K34" s="187">
        <v>1666.5309580000001</v>
      </c>
      <c r="L34" s="187">
        <v>35.402726999999999</v>
      </c>
      <c r="M34" s="187">
        <f t="shared" si="27"/>
        <v>1950</v>
      </c>
      <c r="N34" s="187">
        <v>1900</v>
      </c>
      <c r="O34" s="187">
        <v>50</v>
      </c>
      <c r="P34" s="186">
        <f t="shared" si="28"/>
        <v>1.4293484213261198</v>
      </c>
      <c r="Q34" s="186">
        <f t="shared" si="29"/>
        <v>1.6182572614107884</v>
      </c>
      <c r="R34" s="186">
        <f t="shared" si="30"/>
        <v>0.98410314103416285</v>
      </c>
    </row>
    <row r="35" spans="1:19" ht="20.100000000000001" customHeight="1">
      <c r="A35" s="134" t="s">
        <v>60</v>
      </c>
      <c r="B35" s="135" t="s">
        <v>61</v>
      </c>
      <c r="C35" s="185">
        <v>510.81</v>
      </c>
      <c r="D35" s="187">
        <f t="shared" si="25"/>
        <v>885</v>
      </c>
      <c r="E35" s="185">
        <f>315+360+210</f>
        <v>885</v>
      </c>
      <c r="F35" s="187">
        <f t="shared" si="24"/>
        <v>0</v>
      </c>
      <c r="G35" s="185"/>
      <c r="H35" s="185"/>
      <c r="I35" s="185"/>
      <c r="J35" s="187">
        <f t="shared" si="26"/>
        <v>114.1644</v>
      </c>
      <c r="K35" s="187">
        <v>93.124399999999994</v>
      </c>
      <c r="L35" s="187">
        <v>21.04</v>
      </c>
      <c r="M35" s="187">
        <f t="shared" si="27"/>
        <v>430</v>
      </c>
      <c r="N35" s="187">
        <v>400</v>
      </c>
      <c r="O35" s="187">
        <v>30</v>
      </c>
      <c r="P35" s="186">
        <f t="shared" si="28"/>
        <v>0.84180027798985924</v>
      </c>
      <c r="Q35" s="186">
        <f t="shared" si="29"/>
        <v>0.48587570621468928</v>
      </c>
      <c r="R35" s="186">
        <f t="shared" si="30"/>
        <v>0.48587570621468928</v>
      </c>
    </row>
    <row r="36" spans="1:19" ht="20.100000000000001" customHeight="1">
      <c r="A36" s="134" t="s">
        <v>62</v>
      </c>
      <c r="B36" s="135" t="s">
        <v>63</v>
      </c>
      <c r="C36" s="185">
        <f>4800.461415-4346.88875</f>
        <v>453.57266499999969</v>
      </c>
      <c r="D36" s="187">
        <f t="shared" si="25"/>
        <v>2803</v>
      </c>
      <c r="E36" s="185">
        <f>83+500+1720</f>
        <v>2303</v>
      </c>
      <c r="F36" s="187">
        <f t="shared" si="24"/>
        <v>500</v>
      </c>
      <c r="G36" s="185">
        <v>500</v>
      </c>
      <c r="H36" s="185"/>
      <c r="I36" s="185"/>
      <c r="J36" s="187">
        <f t="shared" si="26"/>
        <v>1956.278824</v>
      </c>
      <c r="K36" s="187">
        <v>827.29382399999997</v>
      </c>
      <c r="L36" s="187">
        <v>1128.9849999999999</v>
      </c>
      <c r="M36" s="187">
        <f t="shared" si="27"/>
        <v>2700</v>
      </c>
      <c r="N36" s="187">
        <v>1000</v>
      </c>
      <c r="O36" s="187">
        <v>1700</v>
      </c>
      <c r="P36" s="186">
        <f t="shared" si="28"/>
        <v>5.9527396784371955</v>
      </c>
      <c r="Q36" s="186">
        <f t="shared" si="29"/>
        <v>1.1723838471558836</v>
      </c>
      <c r="R36" s="186">
        <f t="shared" si="30"/>
        <v>0.96325365679628971</v>
      </c>
    </row>
    <row r="37" spans="1:19" ht="20.100000000000001" customHeight="1">
      <c r="A37" s="134" t="s">
        <v>64</v>
      </c>
      <c r="B37" s="135" t="s">
        <v>65</v>
      </c>
      <c r="C37" s="185">
        <f>33012.209953-6583.529436</f>
        <v>26428.680516999997</v>
      </c>
      <c r="D37" s="187">
        <f t="shared" si="25"/>
        <v>29425.710263999998</v>
      </c>
      <c r="E37" s="185">
        <f>11832+1641+5319</f>
        <v>18792</v>
      </c>
      <c r="F37" s="187">
        <f t="shared" si="24"/>
        <v>9057.9102640000001</v>
      </c>
      <c r="G37" s="185">
        <f>7777.410264+1280.5</f>
        <v>9057.9102640000001</v>
      </c>
      <c r="H37" s="185"/>
      <c r="I37" s="185">
        <v>1575.8</v>
      </c>
      <c r="J37" s="187">
        <f t="shared" si="26"/>
        <v>16073.905870000001</v>
      </c>
      <c r="K37" s="187">
        <v>12898.675547000001</v>
      </c>
      <c r="L37" s="187">
        <v>3175.2303230000002</v>
      </c>
      <c r="M37" s="187">
        <f t="shared" si="27"/>
        <v>28500</v>
      </c>
      <c r="N37" s="187">
        <v>24000</v>
      </c>
      <c r="O37" s="187">
        <v>4500</v>
      </c>
      <c r="P37" s="186">
        <f t="shared" si="28"/>
        <v>1.078373927206379</v>
      </c>
      <c r="Q37" s="186">
        <f t="shared" si="29"/>
        <v>1.516602809706258</v>
      </c>
      <c r="R37" s="186">
        <f t="shared" si="30"/>
        <v>0.96854076738692929</v>
      </c>
    </row>
    <row r="38" spans="1:19" ht="32.1" customHeight="1">
      <c r="A38" s="134" t="s">
        <v>66</v>
      </c>
      <c r="B38" s="135" t="s">
        <v>67</v>
      </c>
      <c r="C38" s="185">
        <f>85719.431747-3735.9662</f>
        <v>81983.465547</v>
      </c>
      <c r="D38" s="187">
        <f t="shared" si="25"/>
        <v>83616.762312999999</v>
      </c>
      <c r="E38" s="185">
        <f>27994+45684-330+3117</f>
        <v>76465</v>
      </c>
      <c r="F38" s="187">
        <f t="shared" si="24"/>
        <v>5040.0123130000002</v>
      </c>
      <c r="G38" s="185">
        <v>732.51516000000004</v>
      </c>
      <c r="H38" s="185">
        <v>4307.4971530000003</v>
      </c>
      <c r="I38" s="185">
        <v>2111.75</v>
      </c>
      <c r="J38" s="187">
        <f t="shared" si="26"/>
        <v>61496.789476000005</v>
      </c>
      <c r="K38" s="187">
        <v>25043.658599999999</v>
      </c>
      <c r="L38" s="187">
        <v>36453.130876000003</v>
      </c>
      <c r="M38" s="187">
        <f t="shared" si="27"/>
        <v>79000</v>
      </c>
      <c r="N38" s="187">
        <v>37000</v>
      </c>
      <c r="O38" s="187">
        <v>42000</v>
      </c>
      <c r="P38" s="186">
        <f t="shared" si="28"/>
        <v>0.96360893593489749</v>
      </c>
      <c r="Q38" s="186">
        <f t="shared" si="29"/>
        <v>1.0331524226770419</v>
      </c>
      <c r="R38" s="186">
        <f t="shared" si="30"/>
        <v>0.94478664103594179</v>
      </c>
    </row>
    <row r="39" spans="1:19" ht="20.100000000000001" customHeight="1">
      <c r="A39" s="134" t="s">
        <v>68</v>
      </c>
      <c r="B39" s="135" t="s">
        <v>69</v>
      </c>
      <c r="C39" s="185">
        <v>29824.716856999999</v>
      </c>
      <c r="D39" s="187">
        <f t="shared" si="25"/>
        <v>14171.996800000001</v>
      </c>
      <c r="E39" s="185">
        <f>5882-318-24+2259+2548</f>
        <v>10347</v>
      </c>
      <c r="F39" s="187">
        <f t="shared" si="24"/>
        <v>1653.9967999999999</v>
      </c>
      <c r="G39" s="185">
        <v>1653.9967999999999</v>
      </c>
      <c r="H39" s="185"/>
      <c r="I39" s="185">
        <f>2098+73</f>
        <v>2171</v>
      </c>
      <c r="J39" s="187">
        <f t="shared" si="26"/>
        <v>11484.415000000001</v>
      </c>
      <c r="K39" s="187">
        <v>9277.4560000000001</v>
      </c>
      <c r="L39" s="187">
        <v>2206.9589999999998</v>
      </c>
      <c r="M39" s="187">
        <f t="shared" si="27"/>
        <v>14000</v>
      </c>
      <c r="N39" s="187">
        <v>11500</v>
      </c>
      <c r="O39" s="187">
        <v>2500</v>
      </c>
      <c r="P39" s="186">
        <f t="shared" si="28"/>
        <v>0.46940931802053754</v>
      </c>
      <c r="Q39" s="186">
        <f t="shared" si="29"/>
        <v>1.3530491930028028</v>
      </c>
      <c r="R39" s="186">
        <f t="shared" si="30"/>
        <v>0.98786361566212033</v>
      </c>
    </row>
    <row r="40" spans="1:19" ht="20.100000000000001" customHeight="1">
      <c r="A40" s="134" t="s">
        <v>70</v>
      </c>
      <c r="B40" s="135" t="s">
        <v>231</v>
      </c>
      <c r="C40" s="185">
        <v>1711.9373210000001</v>
      </c>
      <c r="D40" s="187">
        <f t="shared" si="25"/>
        <v>9223.3952629999985</v>
      </c>
      <c r="E40" s="185">
        <f>1697+450</f>
        <v>2147</v>
      </c>
      <c r="F40" s="187">
        <f t="shared" si="24"/>
        <v>2813.3952629999994</v>
      </c>
      <c r="G40" s="185">
        <v>957.97400000000005</v>
      </c>
      <c r="H40" s="185">
        <v>1855.4212629999993</v>
      </c>
      <c r="I40" s="185">
        <v>4263</v>
      </c>
      <c r="J40" s="187">
        <f t="shared" si="26"/>
        <v>2698.2139999999999</v>
      </c>
      <c r="K40" s="187">
        <v>2698.2139999999999</v>
      </c>
      <c r="L40" s="187"/>
      <c r="M40" s="187">
        <f t="shared" si="27"/>
        <v>5198</v>
      </c>
      <c r="N40" s="187">
        <v>5198</v>
      </c>
      <c r="O40" s="187"/>
      <c r="P40" s="186">
        <f t="shared" si="28"/>
        <v>3.0363261179233323</v>
      </c>
      <c r="Q40" s="186">
        <f t="shared" si="29"/>
        <v>2.4210526315789473</v>
      </c>
      <c r="R40" s="186">
        <f t="shared" si="30"/>
        <v>0.56356687009305295</v>
      </c>
    </row>
    <row r="41" spans="1:19" s="41" customFormat="1" ht="28.5">
      <c r="A41" s="178">
        <v>2</v>
      </c>
      <c r="B41" s="183" t="s">
        <v>254</v>
      </c>
      <c r="C41" s="188">
        <f>C42+C43</f>
        <v>15236.792529</v>
      </c>
      <c r="D41" s="181">
        <f>D42+D43</f>
        <v>707.20747099999994</v>
      </c>
      <c r="E41" s="181">
        <f t="shared" ref="E41" si="31">E42+E43</f>
        <v>0</v>
      </c>
      <c r="F41" s="181">
        <f t="shared" ref="F41" si="32">F42+F43</f>
        <v>707.20747099999994</v>
      </c>
      <c r="G41" s="181">
        <f t="shared" ref="G41" si="33">G42+G43</f>
        <v>707.20747099999994</v>
      </c>
      <c r="H41" s="181">
        <f t="shared" ref="H41" si="34">H42+H43</f>
        <v>0</v>
      </c>
      <c r="I41" s="181">
        <f t="shared" ref="I41" si="35">I42+I43</f>
        <v>0</v>
      </c>
      <c r="J41" s="181">
        <f t="shared" ref="J41" si="36">J42+J43</f>
        <v>0</v>
      </c>
      <c r="K41" s="181">
        <f t="shared" ref="K41" si="37">K42+K43</f>
        <v>0</v>
      </c>
      <c r="L41" s="181">
        <f t="shared" ref="L41" si="38">L42+L43</f>
        <v>0</v>
      </c>
      <c r="M41" s="181">
        <f t="shared" ref="M41" si="39">M42+M43</f>
        <v>0</v>
      </c>
      <c r="N41" s="181">
        <f t="shared" ref="N41" si="40">N42+N43</f>
        <v>0</v>
      </c>
      <c r="O41" s="181">
        <f t="shared" ref="O41" si="41">O42+O43</f>
        <v>0</v>
      </c>
      <c r="P41" s="182">
        <f>M41/C41</f>
        <v>0</v>
      </c>
      <c r="Q41" s="182"/>
      <c r="R41" s="182">
        <f>M41/D41</f>
        <v>0</v>
      </c>
      <c r="S41" s="41">
        <v>2657793000</v>
      </c>
    </row>
    <row r="42" spans="1:19" ht="30">
      <c r="A42" s="180" t="s">
        <v>13</v>
      </c>
      <c r="B42" s="184" t="s">
        <v>244</v>
      </c>
      <c r="C42" s="185"/>
      <c r="D42" s="187">
        <f t="shared" ref="D42" si="42">E42+F42+I42</f>
        <v>0</v>
      </c>
      <c r="E42" s="187"/>
      <c r="F42" s="187">
        <f t="shared" ref="F42" si="43">G42+H42</f>
        <v>0</v>
      </c>
      <c r="G42" s="187"/>
      <c r="H42" s="187"/>
      <c r="I42" s="187"/>
      <c r="J42" s="187">
        <f t="shared" ref="J42" si="44">SUM(K42:L42)</f>
        <v>0</v>
      </c>
      <c r="K42" s="187"/>
      <c r="L42" s="187"/>
      <c r="M42" s="187">
        <f t="shared" ref="M42" si="45">SUM(N42:O42)</f>
        <v>0</v>
      </c>
      <c r="N42" s="187">
        <f t="shared" ref="N42" si="46">K42/5*6</f>
        <v>0</v>
      </c>
      <c r="O42" s="187"/>
      <c r="P42" s="186"/>
      <c r="Q42" s="186"/>
      <c r="R42" s="186"/>
      <c r="S42" s="166">
        <f>S40-S41</f>
        <v>-2657793000</v>
      </c>
    </row>
    <row r="43" spans="1:19" ht="20.100000000000001" customHeight="1">
      <c r="A43" s="180" t="s">
        <v>14</v>
      </c>
      <c r="B43" s="189" t="s">
        <v>245</v>
      </c>
      <c r="C43" s="185">
        <f>SUM(C44:C45)</f>
        <v>15236.792529</v>
      </c>
      <c r="D43" s="187">
        <f>SUM(D44:D45)</f>
        <v>707.20747099999994</v>
      </c>
      <c r="E43" s="187">
        <f t="shared" ref="E43" si="47">SUM(E44:E45)</f>
        <v>0</v>
      </c>
      <c r="F43" s="187">
        <f t="shared" ref="F43" si="48">SUM(F44:F45)</f>
        <v>707.20747099999994</v>
      </c>
      <c r="G43" s="187">
        <f t="shared" ref="G43" si="49">SUM(G44:G45)</f>
        <v>707.20747099999994</v>
      </c>
      <c r="H43" s="187">
        <f t="shared" ref="H43" si="50">SUM(H44:H45)</f>
        <v>0</v>
      </c>
      <c r="I43" s="187">
        <f t="shared" ref="I43" si="51">SUM(I44:I45)</f>
        <v>0</v>
      </c>
      <c r="J43" s="187">
        <f t="shared" ref="J43" si="52">SUM(J44:J45)</f>
        <v>0</v>
      </c>
      <c r="K43" s="187">
        <f t="shared" ref="K43" si="53">SUM(K44:K45)</f>
        <v>0</v>
      </c>
      <c r="L43" s="187">
        <f t="shared" ref="L43" si="54">SUM(L44:L45)</f>
        <v>0</v>
      </c>
      <c r="M43" s="187">
        <f t="shared" ref="M43" si="55">SUM(M44:M45)</f>
        <v>0</v>
      </c>
      <c r="N43" s="187">
        <f t="shared" ref="N43" si="56">SUM(N44:N45)</f>
        <v>0</v>
      </c>
      <c r="O43" s="187">
        <f t="shared" ref="O43" si="57">SUM(O44:O45)</f>
        <v>0</v>
      </c>
      <c r="P43" s="186">
        <f t="shared" ref="P43:P44" si="58">M43/C43</f>
        <v>0</v>
      </c>
      <c r="Q43" s="186"/>
      <c r="R43" s="186">
        <f t="shared" ref="R43:R44" si="59">M43/D43</f>
        <v>0</v>
      </c>
    </row>
    <row r="44" spans="1:19" ht="30">
      <c r="A44" s="180" t="s">
        <v>19</v>
      </c>
      <c r="B44" s="189" t="s">
        <v>246</v>
      </c>
      <c r="C44" s="185">
        <v>11297.19255</v>
      </c>
      <c r="D44" s="187">
        <f>E44+F44+I44</f>
        <v>366.80745000000002</v>
      </c>
      <c r="E44" s="190"/>
      <c r="F44" s="187">
        <f t="shared" ref="F44:F45" si="60">G44+H44</f>
        <v>366.80745000000002</v>
      </c>
      <c r="G44" s="190">
        <v>366.80745000000002</v>
      </c>
      <c r="H44" s="190"/>
      <c r="I44" s="190"/>
      <c r="J44" s="187">
        <f t="shared" ref="J44:J45" si="61">SUM(K44:L44)</f>
        <v>0</v>
      </c>
      <c r="K44" s="187"/>
      <c r="L44" s="187"/>
      <c r="M44" s="187">
        <f t="shared" ref="M44:M45" si="62">SUM(N44:O44)</f>
        <v>0</v>
      </c>
      <c r="N44" s="187"/>
      <c r="O44" s="187"/>
      <c r="P44" s="186">
        <f t="shared" si="58"/>
        <v>0</v>
      </c>
      <c r="Q44" s="186"/>
      <c r="R44" s="186">
        <f t="shared" si="59"/>
        <v>0</v>
      </c>
    </row>
    <row r="45" spans="1:19" ht="30">
      <c r="A45" s="180" t="s">
        <v>19</v>
      </c>
      <c r="B45" s="189" t="s">
        <v>247</v>
      </c>
      <c r="C45" s="185">
        <v>3939.5999790000001</v>
      </c>
      <c r="D45" s="187">
        <f t="shared" ref="D45" si="63">E45+F45+I45</f>
        <v>340.40002099999998</v>
      </c>
      <c r="E45" s="187"/>
      <c r="F45" s="187">
        <f t="shared" si="60"/>
        <v>340.40002099999998</v>
      </c>
      <c r="G45" s="187">
        <v>340.40002099999998</v>
      </c>
      <c r="H45" s="187"/>
      <c r="I45" s="187"/>
      <c r="J45" s="187">
        <f t="shared" si="61"/>
        <v>0</v>
      </c>
      <c r="K45" s="187"/>
      <c r="L45" s="187"/>
      <c r="M45" s="187">
        <f t="shared" si="62"/>
        <v>0</v>
      </c>
      <c r="N45" s="187"/>
      <c r="O45" s="187"/>
      <c r="P45" s="186">
        <f t="shared" ref="P45" si="64">M45/C45</f>
        <v>0</v>
      </c>
      <c r="Q45" s="186"/>
      <c r="R45" s="186">
        <f t="shared" ref="R45" si="65">M45/D45</f>
        <v>0</v>
      </c>
    </row>
    <row r="46" spans="1:19" s="41" customFormat="1" ht="30.95" customHeight="1">
      <c r="A46" s="178" t="s">
        <v>74</v>
      </c>
      <c r="B46" s="183" t="s">
        <v>185</v>
      </c>
      <c r="C46" s="188"/>
      <c r="D46" s="181">
        <f t="shared" si="25"/>
        <v>24086.221689000002</v>
      </c>
      <c r="E46" s="181">
        <f>3146+330</f>
        <v>3476</v>
      </c>
      <c r="F46" s="181">
        <f t="shared" si="24"/>
        <v>16548.221689000002</v>
      </c>
      <c r="G46" s="181">
        <f>10655.652737+5605.191964-8.038282</f>
        <v>16252.806419</v>
      </c>
      <c r="H46" s="181">
        <v>295.41527000000002</v>
      </c>
      <c r="I46" s="181">
        <v>4062</v>
      </c>
      <c r="J46" s="181"/>
      <c r="K46" s="181"/>
      <c r="L46" s="181"/>
      <c r="M46" s="181"/>
      <c r="N46" s="181"/>
      <c r="O46" s="181"/>
      <c r="P46" s="186"/>
      <c r="Q46" s="186"/>
      <c r="R46" s="186"/>
    </row>
    <row r="47" spans="1:19" s="41" customFormat="1" ht="20.100000000000001" customHeight="1">
      <c r="A47" s="178" t="s">
        <v>75</v>
      </c>
      <c r="B47" s="183" t="s">
        <v>76</v>
      </c>
      <c r="C47" s="188"/>
      <c r="D47" s="181">
        <f t="shared" si="25"/>
        <v>5880</v>
      </c>
      <c r="E47" s="181">
        <v>5880</v>
      </c>
      <c r="F47" s="181">
        <f t="shared" si="24"/>
        <v>0</v>
      </c>
      <c r="G47" s="181"/>
      <c r="H47" s="181"/>
      <c r="I47" s="181"/>
      <c r="J47" s="181">
        <f t="shared" si="26"/>
        <v>0</v>
      </c>
      <c r="K47" s="181"/>
      <c r="L47" s="181"/>
      <c r="M47" s="181">
        <f t="shared" ref="M47" si="66">SUM(N47:O47)</f>
        <v>0</v>
      </c>
      <c r="N47" s="181"/>
      <c r="O47" s="181"/>
      <c r="P47" s="186"/>
      <c r="Q47" s="186"/>
      <c r="R47" s="186"/>
    </row>
    <row r="48" spans="1:19">
      <c r="A48" s="168" t="s">
        <v>232</v>
      </c>
    </row>
    <row r="49" spans="1:18" hidden="1">
      <c r="A49" s="169"/>
      <c r="B49" s="169"/>
      <c r="C49" s="169"/>
      <c r="D49" s="169"/>
      <c r="E49" s="169"/>
      <c r="F49" s="169"/>
      <c r="G49" s="169"/>
      <c r="H49" s="169"/>
      <c r="I49" s="169"/>
      <c r="J49" s="169"/>
      <c r="L49" s="169"/>
      <c r="M49" s="169"/>
      <c r="O49" s="169"/>
      <c r="P49" s="169"/>
      <c r="Q49" s="169"/>
      <c r="R49" s="169"/>
    </row>
    <row r="50" spans="1:18" hidden="1"/>
    <row r="51" spans="1:18" hidden="1"/>
    <row r="52" spans="1:18" hidden="1">
      <c r="F52" s="170">
        <f>G9*1000000</f>
        <v>70256683005</v>
      </c>
      <c r="G52" s="170"/>
    </row>
    <row r="53" spans="1:18" hidden="1">
      <c r="F53" s="171">
        <v>70256683005</v>
      </c>
      <c r="G53" s="171"/>
    </row>
    <row r="54" spans="1:18" hidden="1">
      <c r="F54" s="172">
        <f>F52-F53</f>
        <v>0</v>
      </c>
      <c r="G54" s="173"/>
      <c r="H54" s="174">
        <v>8038282</v>
      </c>
    </row>
    <row r="55" spans="1:18" hidden="1"/>
    <row r="56" spans="1:18" hidden="1">
      <c r="H56" s="175">
        <f>7121.054327-H9</f>
        <v>0</v>
      </c>
    </row>
    <row r="57" spans="1:18" hidden="1"/>
    <row r="58" spans="1:18" hidden="1"/>
    <row r="59" spans="1:18" hidden="1"/>
    <row r="60" spans="1:18" hidden="1"/>
    <row r="61" spans="1:18" hidden="1"/>
    <row r="62" spans="1:18" hidden="1"/>
    <row r="63" spans="1:18" hidden="1"/>
    <row r="64" spans="1:18"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sheetData>
  <mergeCells count="19">
    <mergeCell ref="A2:R2"/>
    <mergeCell ref="A3:R3"/>
    <mergeCell ref="P4:R4"/>
    <mergeCell ref="A1:Q1"/>
    <mergeCell ref="A5:A7"/>
    <mergeCell ref="B5:B7"/>
    <mergeCell ref="C5:C7"/>
    <mergeCell ref="D5:D7"/>
    <mergeCell ref="F52:G52"/>
    <mergeCell ref="F53:G53"/>
    <mergeCell ref="F54:G54"/>
    <mergeCell ref="P5:R6"/>
    <mergeCell ref="E6:E7"/>
    <mergeCell ref="F6:F7"/>
    <mergeCell ref="I6:I7"/>
    <mergeCell ref="G6:H6"/>
    <mergeCell ref="E5:I5"/>
    <mergeCell ref="J5:L6"/>
    <mergeCell ref="M5:O6"/>
  </mergeCells>
  <phoneticPr fontId="4" type="noConversion"/>
  <pageMargins left="0.67" right="0.28000000000000003" top="0.7" bottom="0.56999999999999995" header="0.2" footer="0.2"/>
  <pageSetup paperSize="9" scale="70" fitToHeight="0" orientation="landscape" verticalDpi="0" r:id="rId1"/>
  <headerFooter>
    <oddFooter>&amp;C&amp;"Times New Roman,Bold"&amp;P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9"/>
  <sheetViews>
    <sheetView workbookViewId="0">
      <selection activeCell="AH13" sqref="AH13"/>
    </sheetView>
  </sheetViews>
  <sheetFormatPr defaultRowHeight="16.5"/>
  <cols>
    <col min="1" max="1" width="4.75" style="57" customWidth="1"/>
    <col min="2" max="2" width="40.375" style="57" customWidth="1"/>
    <col min="3" max="3" width="16.5" style="57" customWidth="1"/>
    <col min="4" max="4" width="11.875" style="57" customWidth="1"/>
    <col min="5" max="5" width="12.125" style="57" customWidth="1"/>
    <col min="6" max="6" width="15.625" style="57" customWidth="1"/>
    <col min="7" max="7" width="10.125" style="57" hidden="1" customWidth="1"/>
    <col min="8" max="33" width="0" style="57" hidden="1" customWidth="1"/>
    <col min="34" max="16384" width="9" style="57"/>
  </cols>
  <sheetData>
    <row r="1" spans="1:6" ht="18.75">
      <c r="A1" s="76" t="s">
        <v>357</v>
      </c>
      <c r="B1" s="77"/>
      <c r="C1" s="77"/>
      <c r="D1" s="77"/>
      <c r="E1" s="77"/>
      <c r="F1" s="77"/>
    </row>
    <row r="2" spans="1:6">
      <c r="A2" s="63"/>
      <c r="B2" s="64"/>
      <c r="C2" s="64"/>
      <c r="D2" s="64"/>
      <c r="E2" s="64"/>
      <c r="F2" s="64"/>
    </row>
    <row r="3" spans="1:6" s="58" customFormat="1" ht="22.5" customHeight="1">
      <c r="A3" s="78" t="s">
        <v>153</v>
      </c>
      <c r="B3" s="78"/>
      <c r="C3" s="78"/>
      <c r="D3" s="78"/>
      <c r="E3" s="78"/>
      <c r="F3" s="78"/>
    </row>
    <row r="4" spans="1:6" s="58" customFormat="1" ht="18.75">
      <c r="A4" s="79" t="s">
        <v>341</v>
      </c>
      <c r="B4" s="79"/>
      <c r="C4" s="79"/>
      <c r="D4" s="79"/>
      <c r="E4" s="79"/>
      <c r="F4" s="79"/>
    </row>
    <row r="5" spans="1:6" s="58" customFormat="1" ht="29.25" customHeight="1">
      <c r="A5" s="82" t="s">
        <v>154</v>
      </c>
      <c r="B5" s="82"/>
      <c r="C5" s="82"/>
      <c r="D5" s="82"/>
      <c r="E5" s="82"/>
      <c r="F5" s="82"/>
    </row>
    <row r="7" spans="1:6" s="58" customFormat="1" ht="36.75" customHeight="1">
      <c r="A7" s="80" t="s">
        <v>25</v>
      </c>
      <c r="B7" s="81" t="s">
        <v>80</v>
      </c>
      <c r="C7" s="80" t="s">
        <v>87</v>
      </c>
      <c r="D7" s="80" t="s">
        <v>81</v>
      </c>
      <c r="E7" s="80"/>
      <c r="F7" s="80" t="s">
        <v>347</v>
      </c>
    </row>
    <row r="8" spans="1:6" s="58" customFormat="1" ht="24.75" customHeight="1">
      <c r="A8" s="80"/>
      <c r="B8" s="81"/>
      <c r="C8" s="80"/>
      <c r="D8" s="67" t="s">
        <v>82</v>
      </c>
      <c r="E8" s="67" t="s">
        <v>83</v>
      </c>
      <c r="F8" s="80"/>
    </row>
    <row r="9" spans="1:6" s="58" customFormat="1" ht="21.95" customHeight="1">
      <c r="A9" s="67" t="s">
        <v>6</v>
      </c>
      <c r="B9" s="191" t="s">
        <v>84</v>
      </c>
      <c r="C9" s="192"/>
      <c r="D9" s="192"/>
      <c r="E9" s="193"/>
      <c r="F9" s="194">
        <f>F10+F13</f>
        <v>8228807000</v>
      </c>
    </row>
    <row r="10" spans="1:6" s="58" customFormat="1" ht="21.95" customHeight="1">
      <c r="A10" s="195" t="s">
        <v>23</v>
      </c>
      <c r="B10" s="192" t="s">
        <v>182</v>
      </c>
      <c r="C10" s="192"/>
      <c r="D10" s="192"/>
      <c r="E10" s="193"/>
      <c r="F10" s="194">
        <f>SUM(F11:F12)</f>
        <v>6071899000</v>
      </c>
    </row>
    <row r="11" spans="1:6" ht="21.95" customHeight="1">
      <c r="A11" s="196" t="s">
        <v>19</v>
      </c>
      <c r="B11" s="197" t="s">
        <v>333</v>
      </c>
      <c r="C11" s="197"/>
      <c r="D11" s="197"/>
      <c r="E11" s="198"/>
      <c r="F11" s="199">
        <v>4840000000</v>
      </c>
    </row>
    <row r="12" spans="1:6" ht="36" customHeight="1">
      <c r="A12" s="196" t="s">
        <v>19</v>
      </c>
      <c r="B12" s="197" t="s">
        <v>334</v>
      </c>
      <c r="C12" s="197"/>
      <c r="D12" s="197"/>
      <c r="E12" s="198"/>
      <c r="F12" s="199">
        <v>1231899000</v>
      </c>
    </row>
    <row r="13" spans="1:6" s="58" customFormat="1" ht="21.95" customHeight="1">
      <c r="A13" s="195" t="s">
        <v>22</v>
      </c>
      <c r="B13" s="192" t="s">
        <v>183</v>
      </c>
      <c r="C13" s="192"/>
      <c r="D13" s="192"/>
      <c r="E13" s="193"/>
      <c r="F13" s="194">
        <f>SUM(F14:F16)</f>
        <v>2156908000</v>
      </c>
    </row>
    <row r="14" spans="1:6" ht="21.95" customHeight="1">
      <c r="A14" s="196" t="s">
        <v>19</v>
      </c>
      <c r="B14" s="197" t="s">
        <v>333</v>
      </c>
      <c r="C14" s="197"/>
      <c r="D14" s="197"/>
      <c r="E14" s="198"/>
      <c r="F14" s="199">
        <v>1040000000</v>
      </c>
    </row>
    <row r="15" spans="1:6" ht="36" customHeight="1">
      <c r="A15" s="196" t="s">
        <v>19</v>
      </c>
      <c r="B15" s="197" t="s">
        <v>339</v>
      </c>
      <c r="C15" s="197"/>
      <c r="D15" s="197"/>
      <c r="E15" s="198"/>
      <c r="F15" s="199">
        <v>954000000</v>
      </c>
    </row>
    <row r="16" spans="1:6" ht="36" customHeight="1">
      <c r="A16" s="196" t="s">
        <v>19</v>
      </c>
      <c r="B16" s="197" t="s">
        <v>334</v>
      </c>
      <c r="C16" s="197"/>
      <c r="D16" s="197"/>
      <c r="E16" s="198"/>
      <c r="F16" s="199">
        <v>162908000</v>
      </c>
    </row>
    <row r="17" spans="1:7" s="58" customFormat="1" ht="21.95" customHeight="1">
      <c r="A17" s="67" t="s">
        <v>7</v>
      </c>
      <c r="B17" s="191" t="s">
        <v>85</v>
      </c>
      <c r="C17" s="192"/>
      <c r="D17" s="192"/>
      <c r="E17" s="193"/>
      <c r="F17" s="194">
        <f>F18+F41</f>
        <v>6413804000</v>
      </c>
    </row>
    <row r="18" spans="1:7" s="58" customFormat="1" ht="21.95" customHeight="1">
      <c r="A18" s="67" t="s">
        <v>335</v>
      </c>
      <c r="B18" s="191" t="s">
        <v>129</v>
      </c>
      <c r="C18" s="192"/>
      <c r="D18" s="192"/>
      <c r="E18" s="193"/>
      <c r="F18" s="194">
        <f>SUM(F19:F40)</f>
        <v>5844183000</v>
      </c>
    </row>
    <row r="19" spans="1:7" ht="36" customHeight="1">
      <c r="A19" s="200" t="s">
        <v>23</v>
      </c>
      <c r="B19" s="201" t="s">
        <v>138</v>
      </c>
      <c r="C19" s="202" t="s">
        <v>139</v>
      </c>
      <c r="D19" s="202" t="s">
        <v>155</v>
      </c>
      <c r="E19" s="203">
        <v>44200</v>
      </c>
      <c r="F19" s="204">
        <v>568000000</v>
      </c>
      <c r="G19" s="57" t="s">
        <v>345</v>
      </c>
    </row>
    <row r="20" spans="1:7" ht="72" customHeight="1">
      <c r="A20" s="200" t="s">
        <v>22</v>
      </c>
      <c r="B20" s="201" t="s">
        <v>156</v>
      </c>
      <c r="C20" s="202" t="s">
        <v>157</v>
      </c>
      <c r="D20" s="202" t="s">
        <v>158</v>
      </c>
      <c r="E20" s="203">
        <v>44216</v>
      </c>
      <c r="F20" s="204">
        <v>20000000</v>
      </c>
      <c r="G20" s="57" t="s">
        <v>345</v>
      </c>
    </row>
    <row r="21" spans="1:7" ht="54.95" customHeight="1">
      <c r="A21" s="200" t="s">
        <v>86</v>
      </c>
      <c r="B21" s="201" t="s">
        <v>159</v>
      </c>
      <c r="C21" s="202" t="s">
        <v>160</v>
      </c>
      <c r="D21" s="202" t="s">
        <v>161</v>
      </c>
      <c r="E21" s="203">
        <v>44224</v>
      </c>
      <c r="F21" s="204">
        <v>453100000</v>
      </c>
      <c r="G21" s="57" t="s">
        <v>345</v>
      </c>
    </row>
    <row r="22" spans="1:7" ht="36" customHeight="1">
      <c r="A22" s="200" t="s">
        <v>30</v>
      </c>
      <c r="B22" s="201" t="s">
        <v>162</v>
      </c>
      <c r="C22" s="202" t="s">
        <v>163</v>
      </c>
      <c r="D22" s="202" t="s">
        <v>164</v>
      </c>
      <c r="E22" s="203">
        <v>44232</v>
      </c>
      <c r="F22" s="204">
        <v>200000000</v>
      </c>
      <c r="G22" s="57" t="s">
        <v>344</v>
      </c>
    </row>
    <row r="23" spans="1:7" ht="54.95" customHeight="1">
      <c r="A23" s="200" t="s">
        <v>31</v>
      </c>
      <c r="B23" s="201" t="s">
        <v>165</v>
      </c>
      <c r="C23" s="202" t="s">
        <v>166</v>
      </c>
      <c r="D23" s="202" t="s">
        <v>167</v>
      </c>
      <c r="E23" s="203">
        <v>44264</v>
      </c>
      <c r="F23" s="204">
        <v>100000000</v>
      </c>
    </row>
    <row r="24" spans="1:7" ht="72" customHeight="1">
      <c r="A24" s="200" t="s">
        <v>32</v>
      </c>
      <c r="B24" s="201" t="s">
        <v>168</v>
      </c>
      <c r="C24" s="202" t="s">
        <v>169</v>
      </c>
      <c r="D24" s="202" t="s">
        <v>140</v>
      </c>
      <c r="E24" s="203">
        <v>44266</v>
      </c>
      <c r="F24" s="204">
        <v>22340000</v>
      </c>
      <c r="G24" s="57" t="s">
        <v>345</v>
      </c>
    </row>
    <row r="25" spans="1:7" ht="90" customHeight="1">
      <c r="A25" s="200" t="s">
        <v>33</v>
      </c>
      <c r="B25" s="201" t="s">
        <v>170</v>
      </c>
      <c r="C25" s="202" t="s">
        <v>171</v>
      </c>
      <c r="D25" s="202" t="s">
        <v>172</v>
      </c>
      <c r="E25" s="203">
        <v>44295</v>
      </c>
      <c r="F25" s="204">
        <v>35000000</v>
      </c>
      <c r="G25" s="57" t="s">
        <v>346</v>
      </c>
    </row>
    <row r="26" spans="1:7" ht="72" customHeight="1">
      <c r="A26" s="200" t="s">
        <v>104</v>
      </c>
      <c r="B26" s="201" t="s">
        <v>173</v>
      </c>
      <c r="C26" s="202" t="s">
        <v>174</v>
      </c>
      <c r="D26" s="202" t="s">
        <v>175</v>
      </c>
      <c r="E26" s="203">
        <v>44323</v>
      </c>
      <c r="F26" s="204">
        <v>700000000</v>
      </c>
    </row>
    <row r="27" spans="1:7" ht="90" customHeight="1">
      <c r="A27" s="200" t="s">
        <v>108</v>
      </c>
      <c r="B27" s="201" t="s">
        <v>176</v>
      </c>
      <c r="C27" s="202" t="s">
        <v>177</v>
      </c>
      <c r="D27" s="202" t="s">
        <v>178</v>
      </c>
      <c r="E27" s="203">
        <v>44328</v>
      </c>
      <c r="F27" s="204">
        <v>134215000</v>
      </c>
      <c r="G27" s="57" t="s">
        <v>346</v>
      </c>
    </row>
    <row r="28" spans="1:7" ht="72" customHeight="1">
      <c r="A28" s="200" t="s">
        <v>113</v>
      </c>
      <c r="B28" s="201" t="s">
        <v>179</v>
      </c>
      <c r="C28" s="202" t="s">
        <v>180</v>
      </c>
      <c r="D28" s="202" t="s">
        <v>181</v>
      </c>
      <c r="E28" s="203">
        <v>44334</v>
      </c>
      <c r="F28" s="204">
        <v>49000000</v>
      </c>
      <c r="G28" s="57" t="s">
        <v>344</v>
      </c>
    </row>
    <row r="29" spans="1:7" ht="72" customHeight="1">
      <c r="A29" s="200" t="s">
        <v>203</v>
      </c>
      <c r="B29" s="201" t="s">
        <v>299</v>
      </c>
      <c r="C29" s="202" t="s">
        <v>300</v>
      </c>
      <c r="D29" s="202" t="s">
        <v>301</v>
      </c>
      <c r="E29" s="203">
        <v>44403</v>
      </c>
      <c r="F29" s="204">
        <v>141250000</v>
      </c>
      <c r="G29" s="57" t="s">
        <v>344</v>
      </c>
    </row>
    <row r="30" spans="1:7" ht="49.5">
      <c r="A30" s="200" t="s">
        <v>204</v>
      </c>
      <c r="B30" s="201" t="s">
        <v>302</v>
      </c>
      <c r="C30" s="202" t="s">
        <v>163</v>
      </c>
      <c r="D30" s="202" t="s">
        <v>303</v>
      </c>
      <c r="E30" s="203">
        <v>44413</v>
      </c>
      <c r="F30" s="204">
        <v>474000000</v>
      </c>
      <c r="G30" s="57" t="s">
        <v>344</v>
      </c>
    </row>
    <row r="31" spans="1:7" ht="54.95" customHeight="1">
      <c r="A31" s="200" t="s">
        <v>234</v>
      </c>
      <c r="B31" s="201" t="s">
        <v>304</v>
      </c>
      <c r="C31" s="202" t="s">
        <v>305</v>
      </c>
      <c r="D31" s="202" t="s">
        <v>306</v>
      </c>
      <c r="E31" s="203">
        <v>44420</v>
      </c>
      <c r="F31" s="204">
        <v>10000000</v>
      </c>
      <c r="G31" s="57" t="s">
        <v>344</v>
      </c>
    </row>
    <row r="32" spans="1:7" ht="54.95" customHeight="1">
      <c r="A32" s="200" t="s">
        <v>235</v>
      </c>
      <c r="B32" s="201" t="s">
        <v>307</v>
      </c>
      <c r="C32" s="202" t="s">
        <v>300</v>
      </c>
      <c r="D32" s="202" t="s">
        <v>308</v>
      </c>
      <c r="E32" s="203">
        <v>44420</v>
      </c>
      <c r="F32" s="204">
        <v>200000000</v>
      </c>
      <c r="G32" s="57" t="s">
        <v>344</v>
      </c>
    </row>
    <row r="33" spans="1:7" ht="72" customHeight="1">
      <c r="A33" s="200" t="s">
        <v>236</v>
      </c>
      <c r="B33" s="201" t="s">
        <v>309</v>
      </c>
      <c r="C33" s="202" t="s">
        <v>310</v>
      </c>
      <c r="D33" s="202" t="s">
        <v>311</v>
      </c>
      <c r="E33" s="203">
        <v>44426</v>
      </c>
      <c r="F33" s="204">
        <v>32130000</v>
      </c>
      <c r="G33" s="57" t="s">
        <v>344</v>
      </c>
    </row>
    <row r="34" spans="1:7" ht="72" customHeight="1">
      <c r="A34" s="200" t="s">
        <v>237</v>
      </c>
      <c r="B34" s="201" t="s">
        <v>312</v>
      </c>
      <c r="C34" s="202" t="s">
        <v>313</v>
      </c>
      <c r="D34" s="202" t="s">
        <v>314</v>
      </c>
      <c r="E34" s="203">
        <v>44439</v>
      </c>
      <c r="F34" s="204">
        <v>40000000</v>
      </c>
      <c r="G34" s="57" t="s">
        <v>344</v>
      </c>
    </row>
    <row r="35" spans="1:7" ht="54.95" customHeight="1">
      <c r="A35" s="200" t="s">
        <v>260</v>
      </c>
      <c r="B35" s="201" t="s">
        <v>315</v>
      </c>
      <c r="C35" s="202" t="s">
        <v>300</v>
      </c>
      <c r="D35" s="202" t="s">
        <v>316</v>
      </c>
      <c r="E35" s="203">
        <v>44454</v>
      </c>
      <c r="F35" s="204">
        <v>1570130000</v>
      </c>
      <c r="G35" s="57" t="s">
        <v>344</v>
      </c>
    </row>
    <row r="36" spans="1:7" ht="54.95" customHeight="1">
      <c r="A36" s="200" t="s">
        <v>317</v>
      </c>
      <c r="B36" s="201" t="s">
        <v>318</v>
      </c>
      <c r="C36" s="202" t="s">
        <v>177</v>
      </c>
      <c r="D36" s="202" t="s">
        <v>319</v>
      </c>
      <c r="E36" s="203">
        <v>44454</v>
      </c>
      <c r="F36" s="204">
        <v>64594000</v>
      </c>
      <c r="G36" s="57" t="s">
        <v>346</v>
      </c>
    </row>
    <row r="37" spans="1:7" ht="90" customHeight="1">
      <c r="A37" s="200" t="s">
        <v>320</v>
      </c>
      <c r="B37" s="201" t="s">
        <v>321</v>
      </c>
      <c r="C37" s="202" t="s">
        <v>322</v>
      </c>
      <c r="D37" s="202" t="s">
        <v>323</v>
      </c>
      <c r="E37" s="203">
        <v>44454</v>
      </c>
      <c r="F37" s="204">
        <v>1000000</v>
      </c>
      <c r="G37" s="57" t="s">
        <v>346</v>
      </c>
    </row>
    <row r="38" spans="1:7" ht="90" customHeight="1">
      <c r="A38" s="200" t="s">
        <v>324</v>
      </c>
      <c r="B38" s="201" t="s">
        <v>325</v>
      </c>
      <c r="C38" s="202" t="s">
        <v>177</v>
      </c>
      <c r="D38" s="202" t="s">
        <v>326</v>
      </c>
      <c r="E38" s="203">
        <v>44455</v>
      </c>
      <c r="F38" s="204">
        <v>32000000</v>
      </c>
      <c r="G38" s="57" t="s">
        <v>346</v>
      </c>
    </row>
    <row r="39" spans="1:7" ht="90" customHeight="1">
      <c r="A39" s="200" t="s">
        <v>324</v>
      </c>
      <c r="B39" s="201" t="s">
        <v>327</v>
      </c>
      <c r="C39" s="202" t="s">
        <v>313</v>
      </c>
      <c r="D39" s="202" t="s">
        <v>328</v>
      </c>
      <c r="E39" s="203">
        <v>44480</v>
      </c>
      <c r="F39" s="204">
        <v>900000000</v>
      </c>
      <c r="G39" s="57" t="s">
        <v>344</v>
      </c>
    </row>
    <row r="40" spans="1:7" ht="72" customHeight="1">
      <c r="A40" s="200" t="s">
        <v>329</v>
      </c>
      <c r="B40" s="201" t="s">
        <v>330</v>
      </c>
      <c r="C40" s="202" t="s">
        <v>331</v>
      </c>
      <c r="D40" s="202" t="s">
        <v>332</v>
      </c>
      <c r="E40" s="203">
        <v>44480</v>
      </c>
      <c r="F40" s="204">
        <v>97424000</v>
      </c>
      <c r="G40" s="57" t="s">
        <v>344</v>
      </c>
    </row>
    <row r="41" spans="1:7" s="58" customFormat="1" ht="21.95" customHeight="1">
      <c r="A41" s="205" t="s">
        <v>336</v>
      </c>
      <c r="B41" s="206" t="s">
        <v>337</v>
      </c>
      <c r="C41" s="207"/>
      <c r="D41" s="207"/>
      <c r="E41" s="208"/>
      <c r="F41" s="209">
        <f>SUM(F42:F45)</f>
        <v>569621000</v>
      </c>
    </row>
    <row r="42" spans="1:7" ht="21.95" customHeight="1">
      <c r="A42" s="200" t="s">
        <v>23</v>
      </c>
      <c r="B42" s="201" t="s">
        <v>350</v>
      </c>
      <c r="C42" s="202"/>
      <c r="D42" s="202"/>
      <c r="E42" s="210"/>
      <c r="F42" s="204">
        <v>435438000</v>
      </c>
    </row>
    <row r="43" spans="1:7" ht="38.25" customHeight="1">
      <c r="A43" s="200" t="s">
        <v>22</v>
      </c>
      <c r="B43" s="201" t="s">
        <v>348</v>
      </c>
      <c r="C43" s="202"/>
      <c r="D43" s="202"/>
      <c r="E43" s="210"/>
      <c r="F43" s="204">
        <v>36000000</v>
      </c>
    </row>
    <row r="44" spans="1:7" ht="38.25" customHeight="1">
      <c r="A44" s="200" t="s">
        <v>86</v>
      </c>
      <c r="B44" s="201" t="s">
        <v>352</v>
      </c>
      <c r="C44" s="202"/>
      <c r="D44" s="202"/>
      <c r="E44" s="210"/>
      <c r="F44" s="204">
        <v>57350000</v>
      </c>
    </row>
    <row r="45" spans="1:7" ht="21.95" customHeight="1">
      <c r="A45" s="200" t="s">
        <v>30</v>
      </c>
      <c r="B45" s="201" t="s">
        <v>349</v>
      </c>
      <c r="C45" s="202"/>
      <c r="D45" s="202"/>
      <c r="E45" s="210"/>
      <c r="F45" s="204">
        <v>40833000</v>
      </c>
    </row>
    <row r="46" spans="1:7" s="58" customFormat="1" ht="21.95" customHeight="1">
      <c r="A46" s="195" t="s">
        <v>71</v>
      </c>
      <c r="B46" s="191" t="s">
        <v>338</v>
      </c>
      <c r="C46" s="66"/>
      <c r="D46" s="66"/>
      <c r="E46" s="211"/>
      <c r="F46" s="194">
        <f>F48+F49</f>
        <v>1815003000</v>
      </c>
    </row>
    <row r="47" spans="1:7" ht="21.95" customHeight="1">
      <c r="A47" s="200"/>
      <c r="B47" s="201" t="s">
        <v>44</v>
      </c>
      <c r="C47" s="202"/>
      <c r="D47" s="202"/>
      <c r="E47" s="210"/>
      <c r="F47" s="204"/>
    </row>
    <row r="48" spans="1:7" ht="21.95" customHeight="1">
      <c r="A48" s="200">
        <v>1</v>
      </c>
      <c r="B48" s="201" t="s">
        <v>129</v>
      </c>
      <c r="C48" s="202"/>
      <c r="D48" s="202"/>
      <c r="E48" s="210"/>
      <c r="F48" s="204">
        <f>F10-F18</f>
        <v>227716000</v>
      </c>
    </row>
    <row r="49" spans="1:6" ht="21.95" customHeight="1">
      <c r="A49" s="200">
        <v>2</v>
      </c>
      <c r="B49" s="201" t="s">
        <v>337</v>
      </c>
      <c r="C49" s="202"/>
      <c r="D49" s="202"/>
      <c r="E49" s="210"/>
      <c r="F49" s="204">
        <f>F13-F41</f>
        <v>1587287000</v>
      </c>
    </row>
    <row r="50" spans="1:6">
      <c r="A50" s="65"/>
      <c r="B50" s="60"/>
      <c r="C50" s="60"/>
      <c r="E50" s="61"/>
      <c r="F50" s="62"/>
    </row>
    <row r="51" spans="1:6">
      <c r="A51" s="59"/>
      <c r="B51" s="60"/>
      <c r="C51" s="60"/>
      <c r="E51" s="61"/>
      <c r="F51" s="62"/>
    </row>
    <row r="52" spans="1:6">
      <c r="A52" s="59"/>
      <c r="B52" s="60"/>
      <c r="C52" s="60"/>
      <c r="E52" s="61"/>
      <c r="F52" s="62"/>
    </row>
    <row r="53" spans="1:6">
      <c r="A53" s="59"/>
      <c r="B53" s="60"/>
      <c r="C53" s="60"/>
      <c r="E53" s="61"/>
      <c r="F53" s="62"/>
    </row>
    <row r="54" spans="1:6">
      <c r="A54" s="59"/>
      <c r="B54" s="60"/>
      <c r="C54" s="60"/>
      <c r="E54" s="61"/>
      <c r="F54" s="62"/>
    </row>
    <row r="55" spans="1:6">
      <c r="A55" s="59"/>
      <c r="B55" s="60"/>
      <c r="C55" s="60"/>
      <c r="E55" s="61"/>
      <c r="F55" s="62"/>
    </row>
    <row r="56" spans="1:6">
      <c r="A56" s="59"/>
      <c r="B56" s="60"/>
      <c r="C56" s="60"/>
      <c r="E56" s="61"/>
      <c r="F56" s="62"/>
    </row>
    <row r="57" spans="1:6">
      <c r="A57" s="59"/>
      <c r="B57" s="60"/>
      <c r="C57" s="60"/>
      <c r="E57" s="61"/>
      <c r="F57" s="62"/>
    </row>
    <row r="58" spans="1:6">
      <c r="A58" s="59"/>
      <c r="B58" s="60"/>
      <c r="C58" s="60"/>
      <c r="E58" s="61"/>
      <c r="F58" s="62"/>
    </row>
    <row r="59" spans="1:6">
      <c r="A59" s="59"/>
      <c r="B59" s="60"/>
      <c r="C59" s="60"/>
      <c r="E59" s="61"/>
      <c r="F59" s="62"/>
    </row>
    <row r="60" spans="1:6">
      <c r="A60" s="59"/>
      <c r="B60" s="60"/>
      <c r="C60" s="60"/>
      <c r="E60" s="61"/>
      <c r="F60" s="62"/>
    </row>
    <row r="61" spans="1:6">
      <c r="A61" s="59"/>
      <c r="B61" s="60"/>
      <c r="C61" s="60"/>
      <c r="E61" s="61"/>
      <c r="F61" s="62"/>
    </row>
    <row r="62" spans="1:6">
      <c r="A62" s="59"/>
      <c r="B62" s="60"/>
      <c r="C62" s="60"/>
      <c r="E62" s="61"/>
      <c r="F62" s="62"/>
    </row>
    <row r="63" spans="1:6">
      <c r="A63" s="59"/>
      <c r="B63" s="60"/>
      <c r="C63" s="60"/>
      <c r="E63" s="61"/>
      <c r="F63" s="62"/>
    </row>
    <row r="64" spans="1:6">
      <c r="A64" s="59"/>
      <c r="B64" s="60"/>
      <c r="C64" s="60"/>
      <c r="E64" s="61"/>
      <c r="F64" s="62"/>
    </row>
    <row r="65" spans="1:6">
      <c r="A65" s="59"/>
      <c r="B65" s="60"/>
      <c r="C65" s="60"/>
      <c r="E65" s="61"/>
      <c r="F65" s="62"/>
    </row>
    <row r="66" spans="1:6">
      <c r="A66" s="59"/>
      <c r="B66" s="60"/>
      <c r="C66" s="60"/>
      <c r="E66" s="61"/>
      <c r="F66" s="62"/>
    </row>
    <row r="67" spans="1:6">
      <c r="A67" s="59"/>
      <c r="B67" s="60"/>
      <c r="C67" s="60"/>
      <c r="E67" s="61"/>
      <c r="F67" s="62"/>
    </row>
    <row r="68" spans="1:6">
      <c r="A68" s="59"/>
      <c r="B68" s="60"/>
      <c r="C68" s="60"/>
      <c r="E68" s="61"/>
      <c r="F68" s="62"/>
    </row>
    <row r="69" spans="1:6">
      <c r="A69" s="59"/>
      <c r="B69" s="60"/>
      <c r="C69" s="60"/>
      <c r="E69" s="61"/>
      <c r="F69" s="62"/>
    </row>
    <row r="70" spans="1:6">
      <c r="A70" s="59"/>
      <c r="B70" s="60"/>
      <c r="C70" s="60"/>
      <c r="E70" s="61"/>
      <c r="F70" s="62"/>
    </row>
    <row r="71" spans="1:6">
      <c r="A71" s="59"/>
      <c r="B71" s="60"/>
      <c r="C71" s="60"/>
      <c r="E71" s="61"/>
      <c r="F71" s="62"/>
    </row>
    <row r="72" spans="1:6">
      <c r="A72" s="59"/>
      <c r="B72" s="60"/>
      <c r="C72" s="60"/>
      <c r="E72" s="61"/>
      <c r="F72" s="62"/>
    </row>
    <row r="73" spans="1:6">
      <c r="A73" s="59"/>
      <c r="B73" s="60"/>
      <c r="C73" s="60"/>
      <c r="E73" s="61"/>
      <c r="F73" s="62"/>
    </row>
    <row r="74" spans="1:6">
      <c r="A74" s="59"/>
      <c r="B74" s="60"/>
      <c r="C74" s="60"/>
      <c r="E74" s="61"/>
      <c r="F74" s="62"/>
    </row>
    <row r="75" spans="1:6">
      <c r="A75" s="59"/>
      <c r="B75" s="60"/>
      <c r="C75" s="60"/>
      <c r="E75" s="61"/>
      <c r="F75" s="62"/>
    </row>
    <row r="76" spans="1:6">
      <c r="A76" s="59"/>
      <c r="B76" s="60"/>
      <c r="C76" s="60"/>
      <c r="E76" s="61"/>
      <c r="F76" s="62"/>
    </row>
    <row r="77" spans="1:6">
      <c r="A77" s="59"/>
      <c r="B77" s="60"/>
      <c r="C77" s="60"/>
      <c r="E77" s="61"/>
      <c r="F77" s="62"/>
    </row>
    <row r="78" spans="1:6">
      <c r="A78" s="59"/>
      <c r="B78" s="60"/>
      <c r="C78" s="60"/>
      <c r="E78" s="61"/>
      <c r="F78" s="62"/>
    </row>
    <row r="79" spans="1:6">
      <c r="A79" s="59"/>
      <c r="B79" s="60"/>
      <c r="C79" s="60"/>
      <c r="E79" s="61"/>
      <c r="F79" s="62"/>
    </row>
    <row r="80" spans="1:6">
      <c r="A80" s="59"/>
      <c r="B80" s="60"/>
      <c r="C80" s="60"/>
      <c r="E80" s="61"/>
      <c r="F80" s="62"/>
    </row>
    <row r="81" spans="1:6">
      <c r="A81" s="59"/>
      <c r="B81" s="60"/>
      <c r="C81" s="60"/>
      <c r="E81" s="61"/>
      <c r="F81" s="62"/>
    </row>
    <row r="82" spans="1:6">
      <c r="A82" s="59"/>
      <c r="B82" s="60"/>
      <c r="C82" s="60"/>
      <c r="E82" s="61"/>
      <c r="F82" s="62"/>
    </row>
    <row r="83" spans="1:6">
      <c r="A83" s="59"/>
      <c r="B83" s="60"/>
      <c r="C83" s="60"/>
      <c r="E83" s="61"/>
      <c r="F83" s="62"/>
    </row>
    <row r="84" spans="1:6">
      <c r="A84" s="59"/>
      <c r="B84" s="60"/>
      <c r="C84" s="60"/>
      <c r="E84" s="61"/>
      <c r="F84" s="62"/>
    </row>
    <row r="85" spans="1:6">
      <c r="A85" s="59"/>
      <c r="B85" s="60"/>
      <c r="C85" s="60"/>
      <c r="E85" s="61"/>
      <c r="F85" s="62"/>
    </row>
    <row r="86" spans="1:6">
      <c r="A86" s="59"/>
      <c r="B86" s="60"/>
      <c r="C86" s="60"/>
      <c r="E86" s="61"/>
      <c r="F86" s="62"/>
    </row>
    <row r="87" spans="1:6">
      <c r="A87" s="59"/>
      <c r="B87" s="60"/>
      <c r="C87" s="60"/>
      <c r="E87" s="61"/>
      <c r="F87" s="62"/>
    </row>
    <row r="88" spans="1:6">
      <c r="A88" s="59"/>
      <c r="B88" s="60"/>
      <c r="C88" s="60"/>
      <c r="E88" s="61"/>
      <c r="F88" s="62"/>
    </row>
    <row r="89" spans="1:6">
      <c r="A89" s="59"/>
      <c r="B89" s="60"/>
      <c r="C89" s="60"/>
      <c r="E89" s="61"/>
      <c r="F89" s="62"/>
    </row>
    <row r="90" spans="1:6">
      <c r="A90" s="59"/>
      <c r="B90" s="60"/>
      <c r="C90" s="60"/>
      <c r="E90" s="61"/>
      <c r="F90" s="62"/>
    </row>
    <row r="91" spans="1:6">
      <c r="A91" s="59"/>
      <c r="B91" s="60"/>
      <c r="C91" s="60"/>
      <c r="E91" s="61"/>
      <c r="F91" s="62"/>
    </row>
    <row r="92" spans="1:6">
      <c r="A92" s="59"/>
      <c r="B92" s="60"/>
      <c r="C92" s="60"/>
      <c r="E92" s="61"/>
      <c r="F92" s="62"/>
    </row>
    <row r="93" spans="1:6">
      <c r="A93" s="59"/>
      <c r="B93" s="60"/>
      <c r="C93" s="60"/>
      <c r="E93" s="61"/>
      <c r="F93" s="62"/>
    </row>
    <row r="94" spans="1:6">
      <c r="A94" s="59"/>
      <c r="B94" s="60"/>
      <c r="C94" s="60"/>
      <c r="E94" s="61"/>
      <c r="F94" s="62"/>
    </row>
    <row r="95" spans="1:6">
      <c r="A95" s="59"/>
      <c r="B95" s="60"/>
      <c r="C95" s="60"/>
      <c r="E95" s="61"/>
      <c r="F95" s="62"/>
    </row>
    <row r="96" spans="1:6">
      <c r="A96" s="59"/>
      <c r="B96" s="60"/>
      <c r="C96" s="60"/>
      <c r="E96" s="61"/>
      <c r="F96" s="62"/>
    </row>
    <row r="97" spans="1:6">
      <c r="A97" s="59"/>
      <c r="B97" s="60"/>
      <c r="C97" s="60"/>
      <c r="E97" s="61"/>
      <c r="F97" s="62"/>
    </row>
    <row r="98" spans="1:6">
      <c r="A98" s="59"/>
      <c r="B98" s="60"/>
      <c r="C98" s="60"/>
      <c r="E98" s="61"/>
      <c r="F98" s="62"/>
    </row>
    <row r="99" spans="1:6">
      <c r="A99" s="59"/>
      <c r="B99" s="60"/>
      <c r="C99" s="60"/>
      <c r="E99" s="61"/>
      <c r="F99" s="62"/>
    </row>
    <row r="100" spans="1:6">
      <c r="A100" s="59"/>
      <c r="B100" s="60"/>
      <c r="C100" s="60"/>
      <c r="E100" s="61"/>
      <c r="F100" s="62"/>
    </row>
    <row r="101" spans="1:6">
      <c r="A101" s="59"/>
      <c r="B101" s="60"/>
      <c r="C101" s="60"/>
      <c r="E101" s="61"/>
      <c r="F101" s="62"/>
    </row>
    <row r="102" spans="1:6">
      <c r="A102" s="59"/>
      <c r="B102" s="60"/>
      <c r="C102" s="60"/>
      <c r="E102" s="61"/>
      <c r="F102" s="62"/>
    </row>
    <row r="103" spans="1:6">
      <c r="A103" s="59"/>
      <c r="B103" s="60"/>
      <c r="C103" s="60"/>
      <c r="E103" s="61"/>
      <c r="F103" s="62"/>
    </row>
    <row r="104" spans="1:6">
      <c r="A104" s="59"/>
      <c r="B104" s="60"/>
      <c r="C104" s="60"/>
      <c r="E104" s="61"/>
      <c r="F104" s="62"/>
    </row>
    <row r="105" spans="1:6">
      <c r="A105" s="59"/>
      <c r="B105" s="60"/>
      <c r="C105" s="60"/>
      <c r="E105" s="61"/>
      <c r="F105" s="62"/>
    </row>
    <row r="106" spans="1:6">
      <c r="A106" s="59"/>
      <c r="B106" s="60"/>
      <c r="C106" s="60"/>
      <c r="E106" s="61"/>
      <c r="F106" s="62"/>
    </row>
    <row r="107" spans="1:6">
      <c r="A107" s="59"/>
      <c r="B107" s="60"/>
      <c r="C107" s="60"/>
      <c r="E107" s="61"/>
      <c r="F107" s="62"/>
    </row>
    <row r="108" spans="1:6">
      <c r="A108" s="59"/>
      <c r="B108" s="60"/>
      <c r="C108" s="60"/>
      <c r="E108" s="61"/>
      <c r="F108" s="62"/>
    </row>
    <row r="109" spans="1:6">
      <c r="A109" s="59"/>
      <c r="B109" s="60"/>
      <c r="C109" s="60"/>
      <c r="E109" s="61"/>
      <c r="F109" s="62"/>
    </row>
    <row r="110" spans="1:6">
      <c r="A110" s="59"/>
      <c r="B110" s="60"/>
      <c r="C110" s="60"/>
      <c r="E110" s="61"/>
      <c r="F110" s="62"/>
    </row>
    <row r="111" spans="1:6">
      <c r="A111" s="59"/>
      <c r="B111" s="60"/>
      <c r="C111" s="60"/>
      <c r="E111" s="61"/>
      <c r="F111" s="62"/>
    </row>
    <row r="112" spans="1:6">
      <c r="A112" s="59"/>
      <c r="B112" s="60"/>
      <c r="C112" s="60"/>
      <c r="E112" s="61"/>
      <c r="F112" s="62"/>
    </row>
    <row r="113" spans="1:6">
      <c r="A113" s="59"/>
      <c r="B113" s="60"/>
      <c r="C113" s="60"/>
      <c r="E113" s="61"/>
      <c r="F113" s="62"/>
    </row>
    <row r="114" spans="1:6">
      <c r="A114" s="59"/>
      <c r="B114" s="60"/>
      <c r="C114" s="60"/>
      <c r="E114" s="61"/>
      <c r="F114" s="62"/>
    </row>
    <row r="115" spans="1:6">
      <c r="A115" s="59"/>
      <c r="B115" s="60"/>
      <c r="C115" s="60"/>
      <c r="E115" s="61"/>
      <c r="F115" s="62"/>
    </row>
    <row r="116" spans="1:6">
      <c r="A116" s="59"/>
      <c r="B116" s="60"/>
      <c r="C116" s="60"/>
      <c r="E116" s="61"/>
      <c r="F116" s="62"/>
    </row>
    <row r="117" spans="1:6">
      <c r="A117" s="59"/>
      <c r="B117" s="60"/>
      <c r="C117" s="60"/>
      <c r="E117" s="61"/>
      <c r="F117" s="62"/>
    </row>
    <row r="118" spans="1:6">
      <c r="A118" s="59"/>
      <c r="B118" s="60"/>
      <c r="C118" s="60"/>
      <c r="E118" s="61"/>
      <c r="F118" s="62"/>
    </row>
    <row r="119" spans="1:6">
      <c r="A119" s="59"/>
      <c r="B119" s="60"/>
      <c r="C119" s="60"/>
      <c r="E119" s="61"/>
      <c r="F119" s="62"/>
    </row>
    <row r="120" spans="1:6">
      <c r="A120" s="59"/>
      <c r="B120" s="60"/>
      <c r="C120" s="60"/>
      <c r="E120" s="61"/>
      <c r="F120" s="62"/>
    </row>
    <row r="121" spans="1:6">
      <c r="A121" s="59"/>
      <c r="B121" s="60"/>
      <c r="C121" s="60"/>
      <c r="E121" s="61"/>
    </row>
    <row r="122" spans="1:6">
      <c r="A122" s="59"/>
      <c r="B122" s="60"/>
      <c r="C122" s="60"/>
      <c r="E122" s="61"/>
    </row>
    <row r="123" spans="1:6">
      <c r="A123" s="59"/>
      <c r="B123" s="60"/>
      <c r="C123" s="60"/>
      <c r="E123" s="61"/>
    </row>
    <row r="124" spans="1:6">
      <c r="A124" s="59"/>
      <c r="B124" s="60"/>
      <c r="C124" s="60"/>
      <c r="E124" s="61"/>
    </row>
    <row r="125" spans="1:6">
      <c r="A125" s="59"/>
      <c r="B125" s="60"/>
      <c r="C125" s="60"/>
      <c r="E125" s="61"/>
    </row>
    <row r="126" spans="1:6">
      <c r="A126" s="59"/>
      <c r="B126" s="60"/>
      <c r="C126" s="60"/>
      <c r="E126" s="61"/>
    </row>
    <row r="127" spans="1:6">
      <c r="A127" s="59"/>
      <c r="B127" s="60"/>
      <c r="C127" s="60"/>
      <c r="E127" s="61"/>
    </row>
    <row r="128" spans="1:6">
      <c r="A128" s="59"/>
      <c r="B128" s="60"/>
      <c r="C128" s="60"/>
      <c r="E128" s="61"/>
    </row>
    <row r="129" spans="1:5">
      <c r="A129" s="59"/>
      <c r="B129" s="60"/>
      <c r="C129" s="60"/>
      <c r="E129" s="61"/>
    </row>
    <row r="130" spans="1:5">
      <c r="A130" s="59"/>
      <c r="B130" s="60"/>
      <c r="C130" s="60"/>
      <c r="E130" s="61"/>
    </row>
    <row r="131" spans="1:5">
      <c r="A131" s="59"/>
      <c r="B131" s="60"/>
      <c r="C131" s="60"/>
      <c r="E131" s="61"/>
    </row>
    <row r="132" spans="1:5">
      <c r="A132" s="59"/>
      <c r="B132" s="60"/>
      <c r="C132" s="60"/>
      <c r="E132" s="61"/>
    </row>
    <row r="133" spans="1:5">
      <c r="A133" s="59"/>
      <c r="B133" s="60"/>
      <c r="C133" s="60"/>
      <c r="E133" s="61"/>
    </row>
    <row r="134" spans="1:5">
      <c r="A134" s="59"/>
      <c r="B134" s="60"/>
      <c r="C134" s="60"/>
      <c r="E134" s="61"/>
    </row>
    <row r="135" spans="1:5">
      <c r="A135" s="59"/>
      <c r="B135" s="60"/>
      <c r="C135" s="60"/>
      <c r="E135" s="61"/>
    </row>
    <row r="136" spans="1:5">
      <c r="A136" s="59"/>
      <c r="B136" s="60"/>
      <c r="C136" s="60"/>
      <c r="E136" s="61"/>
    </row>
    <row r="137" spans="1:5">
      <c r="A137" s="59"/>
      <c r="B137" s="60"/>
      <c r="C137" s="60"/>
      <c r="E137" s="61"/>
    </row>
    <row r="138" spans="1:5">
      <c r="A138" s="59"/>
      <c r="B138" s="60"/>
      <c r="C138" s="60"/>
      <c r="E138" s="61"/>
    </row>
    <row r="139" spans="1:5">
      <c r="A139" s="59"/>
      <c r="B139" s="60"/>
      <c r="C139" s="60"/>
      <c r="E139" s="61"/>
    </row>
    <row r="140" spans="1:5">
      <c r="A140" s="59"/>
      <c r="B140" s="60"/>
      <c r="C140" s="60"/>
      <c r="E140" s="61"/>
    </row>
    <row r="141" spans="1:5">
      <c r="A141" s="59"/>
      <c r="B141" s="60"/>
      <c r="C141" s="60"/>
      <c r="E141" s="61"/>
    </row>
    <row r="142" spans="1:5">
      <c r="A142" s="59"/>
      <c r="B142" s="60"/>
      <c r="C142" s="60"/>
      <c r="E142" s="61"/>
    </row>
    <row r="143" spans="1:5">
      <c r="A143" s="59"/>
      <c r="B143" s="60"/>
      <c r="C143" s="60"/>
      <c r="E143" s="61"/>
    </row>
    <row r="144" spans="1:5">
      <c r="A144" s="59"/>
      <c r="B144" s="60"/>
      <c r="C144" s="60"/>
      <c r="E144" s="61"/>
    </row>
    <row r="145" spans="1:5">
      <c r="A145" s="59"/>
      <c r="B145" s="60"/>
      <c r="C145" s="60"/>
      <c r="E145" s="61"/>
    </row>
    <row r="146" spans="1:5">
      <c r="A146" s="59"/>
      <c r="B146" s="60"/>
      <c r="C146" s="60"/>
      <c r="E146" s="61"/>
    </row>
    <row r="147" spans="1:5">
      <c r="A147" s="59"/>
      <c r="B147" s="60"/>
      <c r="C147" s="60"/>
      <c r="E147" s="61"/>
    </row>
    <row r="148" spans="1:5">
      <c r="A148" s="59"/>
      <c r="B148" s="60"/>
      <c r="C148" s="60"/>
      <c r="E148" s="61"/>
    </row>
    <row r="149" spans="1:5">
      <c r="A149" s="59"/>
      <c r="B149" s="60"/>
      <c r="C149" s="60"/>
      <c r="E149" s="61"/>
    </row>
    <row r="150" spans="1:5">
      <c r="A150" s="59"/>
      <c r="C150" s="60"/>
      <c r="E150" s="61"/>
    </row>
    <row r="151" spans="1:5">
      <c r="A151" s="59"/>
      <c r="C151" s="60"/>
      <c r="E151" s="61"/>
    </row>
    <row r="152" spans="1:5">
      <c r="A152" s="59"/>
      <c r="C152" s="60"/>
      <c r="E152" s="61"/>
    </row>
    <row r="153" spans="1:5">
      <c r="A153" s="59"/>
      <c r="C153" s="60"/>
      <c r="E153" s="61"/>
    </row>
    <row r="154" spans="1:5">
      <c r="A154" s="59"/>
      <c r="C154" s="60"/>
      <c r="E154" s="61"/>
    </row>
    <row r="155" spans="1:5">
      <c r="A155" s="59"/>
      <c r="C155" s="60"/>
      <c r="E155" s="61"/>
    </row>
    <row r="156" spans="1:5">
      <c r="A156" s="59"/>
      <c r="C156" s="60"/>
      <c r="E156" s="61"/>
    </row>
    <row r="157" spans="1:5">
      <c r="A157" s="59"/>
      <c r="C157" s="60"/>
      <c r="E157" s="61"/>
    </row>
    <row r="158" spans="1:5">
      <c r="A158" s="59"/>
      <c r="C158" s="60"/>
      <c r="E158" s="61"/>
    </row>
    <row r="159" spans="1:5">
      <c r="A159" s="59"/>
      <c r="C159" s="60"/>
      <c r="E159" s="61"/>
    </row>
    <row r="160" spans="1:5">
      <c r="A160" s="59"/>
      <c r="C160" s="60"/>
      <c r="E160" s="61"/>
    </row>
    <row r="161" spans="1:5">
      <c r="A161" s="59"/>
      <c r="C161" s="60"/>
      <c r="E161" s="61"/>
    </row>
    <row r="162" spans="1:5">
      <c r="A162" s="59"/>
      <c r="C162" s="60"/>
      <c r="E162" s="61"/>
    </row>
    <row r="163" spans="1:5">
      <c r="A163" s="59"/>
      <c r="C163" s="60"/>
      <c r="E163" s="61"/>
    </row>
    <row r="164" spans="1:5">
      <c r="A164" s="59"/>
      <c r="C164" s="60"/>
      <c r="E164" s="61"/>
    </row>
    <row r="165" spans="1:5">
      <c r="A165" s="59"/>
      <c r="C165" s="60"/>
      <c r="E165" s="61"/>
    </row>
    <row r="166" spans="1:5">
      <c r="A166" s="59"/>
      <c r="C166" s="60"/>
      <c r="E166" s="61"/>
    </row>
    <row r="167" spans="1:5">
      <c r="A167" s="59"/>
      <c r="C167" s="60"/>
      <c r="E167" s="61"/>
    </row>
    <row r="168" spans="1:5">
      <c r="A168" s="59"/>
      <c r="C168" s="60"/>
      <c r="E168" s="61"/>
    </row>
    <row r="169" spans="1:5">
      <c r="A169" s="59"/>
      <c r="C169" s="60"/>
      <c r="E169" s="61"/>
    </row>
    <row r="170" spans="1:5">
      <c r="A170" s="59"/>
      <c r="C170" s="60"/>
      <c r="E170" s="61"/>
    </row>
    <row r="171" spans="1:5">
      <c r="A171" s="59"/>
      <c r="C171" s="60"/>
      <c r="E171" s="61"/>
    </row>
    <row r="172" spans="1:5">
      <c r="A172" s="59"/>
      <c r="C172" s="60"/>
      <c r="E172" s="61"/>
    </row>
    <row r="173" spans="1:5">
      <c r="A173" s="59"/>
      <c r="C173" s="60"/>
      <c r="E173" s="61"/>
    </row>
    <row r="174" spans="1:5">
      <c r="A174" s="59"/>
      <c r="C174" s="60"/>
      <c r="E174" s="61"/>
    </row>
    <row r="175" spans="1:5">
      <c r="A175" s="59"/>
      <c r="C175" s="60"/>
      <c r="E175" s="61"/>
    </row>
    <row r="176" spans="1:5">
      <c r="A176" s="59"/>
      <c r="C176" s="60"/>
      <c r="E176" s="61"/>
    </row>
    <row r="177" spans="1:5">
      <c r="A177" s="59"/>
      <c r="C177" s="60"/>
      <c r="E177" s="61"/>
    </row>
    <row r="178" spans="1:5">
      <c r="A178" s="59"/>
      <c r="C178" s="60"/>
      <c r="E178" s="61"/>
    </row>
    <row r="179" spans="1:5">
      <c r="A179" s="59"/>
      <c r="C179" s="60"/>
      <c r="E179" s="61"/>
    </row>
    <row r="180" spans="1:5">
      <c r="A180" s="59"/>
      <c r="C180" s="60"/>
      <c r="E180" s="61"/>
    </row>
    <row r="181" spans="1:5">
      <c r="A181" s="59"/>
      <c r="C181" s="60"/>
      <c r="E181" s="61"/>
    </row>
    <row r="182" spans="1:5">
      <c r="A182" s="59"/>
      <c r="C182" s="60"/>
      <c r="E182" s="61"/>
    </row>
    <row r="183" spans="1:5">
      <c r="A183" s="59"/>
      <c r="C183" s="60"/>
      <c r="E183" s="61"/>
    </row>
    <row r="184" spans="1:5">
      <c r="A184" s="59"/>
      <c r="C184" s="60"/>
      <c r="E184" s="61"/>
    </row>
    <row r="185" spans="1:5">
      <c r="A185" s="59"/>
      <c r="C185" s="60"/>
      <c r="E185" s="61"/>
    </row>
    <row r="186" spans="1:5">
      <c r="A186" s="59"/>
      <c r="C186" s="60"/>
      <c r="E186" s="61"/>
    </row>
    <row r="187" spans="1:5">
      <c r="A187" s="59"/>
      <c r="C187" s="60"/>
      <c r="E187" s="61"/>
    </row>
    <row r="188" spans="1:5">
      <c r="A188" s="59"/>
      <c r="C188" s="60"/>
      <c r="E188" s="61"/>
    </row>
    <row r="189" spans="1:5">
      <c r="A189" s="59"/>
      <c r="C189" s="60"/>
      <c r="E189" s="61"/>
    </row>
    <row r="190" spans="1:5">
      <c r="A190" s="59"/>
      <c r="C190" s="60"/>
      <c r="E190" s="61"/>
    </row>
    <row r="191" spans="1:5">
      <c r="A191" s="59"/>
      <c r="C191" s="60"/>
      <c r="E191" s="61"/>
    </row>
    <row r="192" spans="1:5">
      <c r="A192" s="59"/>
      <c r="C192" s="60"/>
      <c r="E192" s="61"/>
    </row>
    <row r="193" spans="1:5">
      <c r="A193" s="59"/>
      <c r="C193" s="60"/>
      <c r="E193" s="61"/>
    </row>
    <row r="194" spans="1:5">
      <c r="A194" s="59"/>
      <c r="C194" s="60"/>
      <c r="E194" s="61"/>
    </row>
    <row r="195" spans="1:5">
      <c r="A195" s="59"/>
      <c r="C195" s="60"/>
      <c r="E195" s="61"/>
    </row>
    <row r="196" spans="1:5">
      <c r="A196" s="59"/>
      <c r="C196" s="60"/>
      <c r="E196" s="61"/>
    </row>
    <row r="197" spans="1:5">
      <c r="A197" s="59"/>
      <c r="C197" s="60"/>
      <c r="E197" s="61"/>
    </row>
    <row r="198" spans="1:5">
      <c r="A198" s="59"/>
      <c r="C198" s="60"/>
      <c r="E198" s="61"/>
    </row>
    <row r="199" spans="1:5">
      <c r="A199" s="59"/>
      <c r="C199" s="60"/>
      <c r="E199" s="61"/>
    </row>
    <row r="200" spans="1:5">
      <c r="A200" s="59"/>
      <c r="E200" s="61"/>
    </row>
    <row r="201" spans="1:5">
      <c r="A201" s="59"/>
      <c r="E201" s="61"/>
    </row>
    <row r="202" spans="1:5">
      <c r="A202" s="59"/>
    </row>
    <row r="203" spans="1:5">
      <c r="A203" s="59"/>
    </row>
    <row r="204" spans="1:5">
      <c r="A204" s="59"/>
    </row>
    <row r="205" spans="1:5">
      <c r="A205" s="59"/>
    </row>
    <row r="206" spans="1:5">
      <c r="A206" s="59"/>
    </row>
    <row r="207" spans="1:5">
      <c r="A207" s="59"/>
    </row>
    <row r="208" spans="1:5">
      <c r="A208" s="59"/>
    </row>
    <row r="209" spans="1:1">
      <c r="A209" s="59"/>
    </row>
  </sheetData>
  <mergeCells count="9">
    <mergeCell ref="A1:F1"/>
    <mergeCell ref="A3:F3"/>
    <mergeCell ref="A4:F4"/>
    <mergeCell ref="A7:A8"/>
    <mergeCell ref="B7:B8"/>
    <mergeCell ref="C7:C8"/>
    <mergeCell ref="D7:E7"/>
    <mergeCell ref="F7:F8"/>
    <mergeCell ref="A5:F5"/>
  </mergeCells>
  <phoneticPr fontId="4" type="noConversion"/>
  <pageMargins left="0.74" right="0.3" top="0.75" bottom="0.57999999999999996" header="0.23" footer="0.24"/>
  <pageSetup paperSize="9" scale="85" fitToHeight="0" orientation="portrait" verticalDpi="0" r:id="rId1"/>
  <headerFooter>
    <oddFooter>&amp;C&amp;14&amp;P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9"/>
  <sheetViews>
    <sheetView zoomScaleNormal="100" workbookViewId="0">
      <selection activeCell="B43" sqref="B43"/>
    </sheetView>
  </sheetViews>
  <sheetFormatPr defaultRowHeight="15.75"/>
  <cols>
    <col min="1" max="1" width="5" style="212" customWidth="1"/>
    <col min="2" max="2" width="45.375" style="212" customWidth="1"/>
    <col min="3" max="4" width="12" style="212" customWidth="1"/>
    <col min="5" max="5" width="12.375" style="212" customWidth="1"/>
    <col min="6" max="6" width="11.875" style="212" customWidth="1"/>
    <col min="7" max="7" width="11.125" style="212" customWidth="1"/>
    <col min="8" max="8" width="0" style="212" hidden="1" customWidth="1"/>
    <col min="9" max="9" width="11.125" style="212" hidden="1" customWidth="1"/>
    <col min="10" max="37" width="0" style="212" hidden="1" customWidth="1"/>
    <col min="38" max="256" width="9" style="212"/>
    <col min="257" max="257" width="5" style="212" customWidth="1"/>
    <col min="258" max="258" width="42.5" style="212" customWidth="1"/>
    <col min="259" max="259" width="14.75" style="212" customWidth="1"/>
    <col min="260" max="260" width="11.75" style="212" customWidth="1"/>
    <col min="261" max="261" width="14.25" style="212" customWidth="1"/>
    <col min="262" max="262" width="8.125" style="212" customWidth="1"/>
    <col min="263" max="512" width="9" style="212"/>
    <col min="513" max="513" width="5" style="212" customWidth="1"/>
    <col min="514" max="514" width="42.5" style="212" customWidth="1"/>
    <col min="515" max="515" width="14.75" style="212" customWidth="1"/>
    <col min="516" max="516" width="11.75" style="212" customWidth="1"/>
    <col min="517" max="517" width="14.25" style="212" customWidth="1"/>
    <col min="518" max="518" width="8.125" style="212" customWidth="1"/>
    <col min="519" max="768" width="9" style="212"/>
    <col min="769" max="769" width="5" style="212" customWidth="1"/>
    <col min="770" max="770" width="42.5" style="212" customWidth="1"/>
    <col min="771" max="771" width="14.75" style="212" customWidth="1"/>
    <col min="772" max="772" width="11.75" style="212" customWidth="1"/>
    <col min="773" max="773" width="14.25" style="212" customWidth="1"/>
    <col min="774" max="774" width="8.125" style="212" customWidth="1"/>
    <col min="775" max="1024" width="9" style="212"/>
    <col min="1025" max="1025" width="5" style="212" customWidth="1"/>
    <col min="1026" max="1026" width="42.5" style="212" customWidth="1"/>
    <col min="1027" max="1027" width="14.75" style="212" customWidth="1"/>
    <col min="1028" max="1028" width="11.75" style="212" customWidth="1"/>
    <col min="1029" max="1029" width="14.25" style="212" customWidth="1"/>
    <col min="1030" max="1030" width="8.125" style="212" customWidth="1"/>
    <col min="1031" max="1280" width="9" style="212"/>
    <col min="1281" max="1281" width="5" style="212" customWidth="1"/>
    <col min="1282" max="1282" width="42.5" style="212" customWidth="1"/>
    <col min="1283" max="1283" width="14.75" style="212" customWidth="1"/>
    <col min="1284" max="1284" width="11.75" style="212" customWidth="1"/>
    <col min="1285" max="1285" width="14.25" style="212" customWidth="1"/>
    <col min="1286" max="1286" width="8.125" style="212" customWidth="1"/>
    <col min="1287" max="1536" width="9" style="212"/>
    <col min="1537" max="1537" width="5" style="212" customWidth="1"/>
    <col min="1538" max="1538" width="42.5" style="212" customWidth="1"/>
    <col min="1539" max="1539" width="14.75" style="212" customWidth="1"/>
    <col min="1540" max="1540" width="11.75" style="212" customWidth="1"/>
    <col min="1541" max="1541" width="14.25" style="212" customWidth="1"/>
    <col min="1542" max="1542" width="8.125" style="212" customWidth="1"/>
    <col min="1543" max="1792" width="9" style="212"/>
    <col min="1793" max="1793" width="5" style="212" customWidth="1"/>
    <col min="1794" max="1794" width="42.5" style="212" customWidth="1"/>
    <col min="1795" max="1795" width="14.75" style="212" customWidth="1"/>
    <col min="1796" max="1796" width="11.75" style="212" customWidth="1"/>
    <col min="1797" max="1797" width="14.25" style="212" customWidth="1"/>
    <col min="1798" max="1798" width="8.125" style="212" customWidth="1"/>
    <col min="1799" max="2048" width="9" style="212"/>
    <col min="2049" max="2049" width="5" style="212" customWidth="1"/>
    <col min="2050" max="2050" width="42.5" style="212" customWidth="1"/>
    <col min="2051" max="2051" width="14.75" style="212" customWidth="1"/>
    <col min="2052" max="2052" width="11.75" style="212" customWidth="1"/>
    <col min="2053" max="2053" width="14.25" style="212" customWidth="1"/>
    <col min="2054" max="2054" width="8.125" style="212" customWidth="1"/>
    <col min="2055" max="2304" width="9" style="212"/>
    <col min="2305" max="2305" width="5" style="212" customWidth="1"/>
    <col min="2306" max="2306" width="42.5" style="212" customWidth="1"/>
    <col min="2307" max="2307" width="14.75" style="212" customWidth="1"/>
    <col min="2308" max="2308" width="11.75" style="212" customWidth="1"/>
    <col min="2309" max="2309" width="14.25" style="212" customWidth="1"/>
    <col min="2310" max="2310" width="8.125" style="212" customWidth="1"/>
    <col min="2311" max="2560" width="9" style="212"/>
    <col min="2561" max="2561" width="5" style="212" customWidth="1"/>
    <col min="2562" max="2562" width="42.5" style="212" customWidth="1"/>
    <col min="2563" max="2563" width="14.75" style="212" customWidth="1"/>
    <col min="2564" max="2564" width="11.75" style="212" customWidth="1"/>
    <col min="2565" max="2565" width="14.25" style="212" customWidth="1"/>
    <col min="2566" max="2566" width="8.125" style="212" customWidth="1"/>
    <col min="2567" max="2816" width="9" style="212"/>
    <col min="2817" max="2817" width="5" style="212" customWidth="1"/>
    <col min="2818" max="2818" width="42.5" style="212" customWidth="1"/>
    <col min="2819" max="2819" width="14.75" style="212" customWidth="1"/>
    <col min="2820" max="2820" width="11.75" style="212" customWidth="1"/>
    <col min="2821" max="2821" width="14.25" style="212" customWidth="1"/>
    <col min="2822" max="2822" width="8.125" style="212" customWidth="1"/>
    <col min="2823" max="3072" width="9" style="212"/>
    <col min="3073" max="3073" width="5" style="212" customWidth="1"/>
    <col min="3074" max="3074" width="42.5" style="212" customWidth="1"/>
    <col min="3075" max="3075" width="14.75" style="212" customWidth="1"/>
    <col min="3076" max="3076" width="11.75" style="212" customWidth="1"/>
    <col min="3077" max="3077" width="14.25" style="212" customWidth="1"/>
    <col min="3078" max="3078" width="8.125" style="212" customWidth="1"/>
    <col min="3079" max="3328" width="9" style="212"/>
    <col min="3329" max="3329" width="5" style="212" customWidth="1"/>
    <col min="3330" max="3330" width="42.5" style="212" customWidth="1"/>
    <col min="3331" max="3331" width="14.75" style="212" customWidth="1"/>
    <col min="3332" max="3332" width="11.75" style="212" customWidth="1"/>
    <col min="3333" max="3333" width="14.25" style="212" customWidth="1"/>
    <col min="3334" max="3334" width="8.125" style="212" customWidth="1"/>
    <col min="3335" max="3584" width="9" style="212"/>
    <col min="3585" max="3585" width="5" style="212" customWidth="1"/>
    <col min="3586" max="3586" width="42.5" style="212" customWidth="1"/>
    <col min="3587" max="3587" width="14.75" style="212" customWidth="1"/>
    <col min="3588" max="3588" width="11.75" style="212" customWidth="1"/>
    <col min="3589" max="3589" width="14.25" style="212" customWidth="1"/>
    <col min="3590" max="3590" width="8.125" style="212" customWidth="1"/>
    <col min="3591" max="3840" width="9" style="212"/>
    <col min="3841" max="3841" width="5" style="212" customWidth="1"/>
    <col min="3842" max="3842" width="42.5" style="212" customWidth="1"/>
    <col min="3843" max="3843" width="14.75" style="212" customWidth="1"/>
    <col min="3844" max="3844" width="11.75" style="212" customWidth="1"/>
    <col min="3845" max="3845" width="14.25" style="212" customWidth="1"/>
    <col min="3846" max="3846" width="8.125" style="212" customWidth="1"/>
    <col min="3847" max="4096" width="9" style="212"/>
    <col min="4097" max="4097" width="5" style="212" customWidth="1"/>
    <col min="4098" max="4098" width="42.5" style="212" customWidth="1"/>
    <col min="4099" max="4099" width="14.75" style="212" customWidth="1"/>
    <col min="4100" max="4100" width="11.75" style="212" customWidth="1"/>
    <col min="4101" max="4101" width="14.25" style="212" customWidth="1"/>
    <col min="4102" max="4102" width="8.125" style="212" customWidth="1"/>
    <col min="4103" max="4352" width="9" style="212"/>
    <col min="4353" max="4353" width="5" style="212" customWidth="1"/>
    <col min="4354" max="4354" width="42.5" style="212" customWidth="1"/>
    <col min="4355" max="4355" width="14.75" style="212" customWidth="1"/>
    <col min="4356" max="4356" width="11.75" style="212" customWidth="1"/>
    <col min="4357" max="4357" width="14.25" style="212" customWidth="1"/>
    <col min="4358" max="4358" width="8.125" style="212" customWidth="1"/>
    <col min="4359" max="4608" width="9" style="212"/>
    <col min="4609" max="4609" width="5" style="212" customWidth="1"/>
    <col min="4610" max="4610" width="42.5" style="212" customWidth="1"/>
    <col min="4611" max="4611" width="14.75" style="212" customWidth="1"/>
    <col min="4612" max="4612" width="11.75" style="212" customWidth="1"/>
    <col min="4613" max="4613" width="14.25" style="212" customWidth="1"/>
    <col min="4614" max="4614" width="8.125" style="212" customWidth="1"/>
    <col min="4615" max="4864" width="9" style="212"/>
    <col min="4865" max="4865" width="5" style="212" customWidth="1"/>
    <col min="4866" max="4866" width="42.5" style="212" customWidth="1"/>
    <col min="4867" max="4867" width="14.75" style="212" customWidth="1"/>
    <col min="4868" max="4868" width="11.75" style="212" customWidth="1"/>
    <col min="4869" max="4869" width="14.25" style="212" customWidth="1"/>
    <col min="4870" max="4870" width="8.125" style="212" customWidth="1"/>
    <col min="4871" max="5120" width="9" style="212"/>
    <col min="5121" max="5121" width="5" style="212" customWidth="1"/>
    <col min="5122" max="5122" width="42.5" style="212" customWidth="1"/>
    <col min="5123" max="5123" width="14.75" style="212" customWidth="1"/>
    <col min="5124" max="5124" width="11.75" style="212" customWidth="1"/>
    <col min="5125" max="5125" width="14.25" style="212" customWidth="1"/>
    <col min="5126" max="5126" width="8.125" style="212" customWidth="1"/>
    <col min="5127" max="5376" width="9" style="212"/>
    <col min="5377" max="5377" width="5" style="212" customWidth="1"/>
    <col min="5378" max="5378" width="42.5" style="212" customWidth="1"/>
    <col min="5379" max="5379" width="14.75" style="212" customWidth="1"/>
    <col min="5380" max="5380" width="11.75" style="212" customWidth="1"/>
    <col min="5381" max="5381" width="14.25" style="212" customWidth="1"/>
    <col min="5382" max="5382" width="8.125" style="212" customWidth="1"/>
    <col min="5383" max="5632" width="9" style="212"/>
    <col min="5633" max="5633" width="5" style="212" customWidth="1"/>
    <col min="5634" max="5634" width="42.5" style="212" customWidth="1"/>
    <col min="5635" max="5635" width="14.75" style="212" customWidth="1"/>
    <col min="5636" max="5636" width="11.75" style="212" customWidth="1"/>
    <col min="5637" max="5637" width="14.25" style="212" customWidth="1"/>
    <col min="5638" max="5638" width="8.125" style="212" customWidth="1"/>
    <col min="5639" max="5888" width="9" style="212"/>
    <col min="5889" max="5889" width="5" style="212" customWidth="1"/>
    <col min="5890" max="5890" width="42.5" style="212" customWidth="1"/>
    <col min="5891" max="5891" width="14.75" style="212" customWidth="1"/>
    <col min="5892" max="5892" width="11.75" style="212" customWidth="1"/>
    <col min="5893" max="5893" width="14.25" style="212" customWidth="1"/>
    <col min="5894" max="5894" width="8.125" style="212" customWidth="1"/>
    <col min="5895" max="6144" width="9" style="212"/>
    <col min="6145" max="6145" width="5" style="212" customWidth="1"/>
    <col min="6146" max="6146" width="42.5" style="212" customWidth="1"/>
    <col min="6147" max="6147" width="14.75" style="212" customWidth="1"/>
    <col min="6148" max="6148" width="11.75" style="212" customWidth="1"/>
    <col min="6149" max="6149" width="14.25" style="212" customWidth="1"/>
    <col min="6150" max="6150" width="8.125" style="212" customWidth="1"/>
    <col min="6151" max="6400" width="9" style="212"/>
    <col min="6401" max="6401" width="5" style="212" customWidth="1"/>
    <col min="6402" max="6402" width="42.5" style="212" customWidth="1"/>
    <col min="6403" max="6403" width="14.75" style="212" customWidth="1"/>
    <col min="6404" max="6404" width="11.75" style="212" customWidth="1"/>
    <col min="6405" max="6405" width="14.25" style="212" customWidth="1"/>
    <col min="6406" max="6406" width="8.125" style="212" customWidth="1"/>
    <col min="6407" max="6656" width="9" style="212"/>
    <col min="6657" max="6657" width="5" style="212" customWidth="1"/>
    <col min="6658" max="6658" width="42.5" style="212" customWidth="1"/>
    <col min="6659" max="6659" width="14.75" style="212" customWidth="1"/>
    <col min="6660" max="6660" width="11.75" style="212" customWidth="1"/>
    <col min="6661" max="6661" width="14.25" style="212" customWidth="1"/>
    <col min="6662" max="6662" width="8.125" style="212" customWidth="1"/>
    <col min="6663" max="6912" width="9" style="212"/>
    <col min="6913" max="6913" width="5" style="212" customWidth="1"/>
    <col min="6914" max="6914" width="42.5" style="212" customWidth="1"/>
    <col min="6915" max="6915" width="14.75" style="212" customWidth="1"/>
    <col min="6916" max="6916" width="11.75" style="212" customWidth="1"/>
    <col min="6917" max="6917" width="14.25" style="212" customWidth="1"/>
    <col min="6918" max="6918" width="8.125" style="212" customWidth="1"/>
    <col min="6919" max="7168" width="9" style="212"/>
    <col min="7169" max="7169" width="5" style="212" customWidth="1"/>
    <col min="7170" max="7170" width="42.5" style="212" customWidth="1"/>
    <col min="7171" max="7171" width="14.75" style="212" customWidth="1"/>
    <col min="7172" max="7172" width="11.75" style="212" customWidth="1"/>
    <col min="7173" max="7173" width="14.25" style="212" customWidth="1"/>
    <col min="7174" max="7174" width="8.125" style="212" customWidth="1"/>
    <col min="7175" max="7424" width="9" style="212"/>
    <col min="7425" max="7425" width="5" style="212" customWidth="1"/>
    <col min="7426" max="7426" width="42.5" style="212" customWidth="1"/>
    <col min="7427" max="7427" width="14.75" style="212" customWidth="1"/>
    <col min="7428" max="7428" width="11.75" style="212" customWidth="1"/>
    <col min="7429" max="7429" width="14.25" style="212" customWidth="1"/>
    <col min="7430" max="7430" width="8.125" style="212" customWidth="1"/>
    <col min="7431" max="7680" width="9" style="212"/>
    <col min="7681" max="7681" width="5" style="212" customWidth="1"/>
    <col min="7682" max="7682" width="42.5" style="212" customWidth="1"/>
    <col min="7683" max="7683" width="14.75" style="212" customWidth="1"/>
    <col min="7684" max="7684" width="11.75" style="212" customWidth="1"/>
    <col min="7685" max="7685" width="14.25" style="212" customWidth="1"/>
    <col min="7686" max="7686" width="8.125" style="212" customWidth="1"/>
    <col min="7687" max="7936" width="9" style="212"/>
    <col min="7937" max="7937" width="5" style="212" customWidth="1"/>
    <col min="7938" max="7938" width="42.5" style="212" customWidth="1"/>
    <col min="7939" max="7939" width="14.75" style="212" customWidth="1"/>
    <col min="7940" max="7940" width="11.75" style="212" customWidth="1"/>
    <col min="7941" max="7941" width="14.25" style="212" customWidth="1"/>
    <col min="7942" max="7942" width="8.125" style="212" customWidth="1"/>
    <col min="7943" max="8192" width="9" style="212"/>
    <col min="8193" max="8193" width="5" style="212" customWidth="1"/>
    <col min="8194" max="8194" width="42.5" style="212" customWidth="1"/>
    <col min="8195" max="8195" width="14.75" style="212" customWidth="1"/>
    <col min="8196" max="8196" width="11.75" style="212" customWidth="1"/>
    <col min="8197" max="8197" width="14.25" style="212" customWidth="1"/>
    <col min="8198" max="8198" width="8.125" style="212" customWidth="1"/>
    <col min="8199" max="8448" width="9" style="212"/>
    <col min="8449" max="8449" width="5" style="212" customWidth="1"/>
    <col min="8450" max="8450" width="42.5" style="212" customWidth="1"/>
    <col min="8451" max="8451" width="14.75" style="212" customWidth="1"/>
    <col min="8452" max="8452" width="11.75" style="212" customWidth="1"/>
    <col min="8453" max="8453" width="14.25" style="212" customWidth="1"/>
    <col min="8454" max="8454" width="8.125" style="212" customWidth="1"/>
    <col min="8455" max="8704" width="9" style="212"/>
    <col min="8705" max="8705" width="5" style="212" customWidth="1"/>
    <col min="8706" max="8706" width="42.5" style="212" customWidth="1"/>
    <col min="8707" max="8707" width="14.75" style="212" customWidth="1"/>
    <col min="8708" max="8708" width="11.75" style="212" customWidth="1"/>
    <col min="8709" max="8709" width="14.25" style="212" customWidth="1"/>
    <col min="8710" max="8710" width="8.125" style="212" customWidth="1"/>
    <col min="8711" max="8960" width="9" style="212"/>
    <col min="8961" max="8961" width="5" style="212" customWidth="1"/>
    <col min="8962" max="8962" width="42.5" style="212" customWidth="1"/>
    <col min="8963" max="8963" width="14.75" style="212" customWidth="1"/>
    <col min="8964" max="8964" width="11.75" style="212" customWidth="1"/>
    <col min="8965" max="8965" width="14.25" style="212" customWidth="1"/>
    <col min="8966" max="8966" width="8.125" style="212" customWidth="1"/>
    <col min="8967" max="9216" width="9" style="212"/>
    <col min="9217" max="9217" width="5" style="212" customWidth="1"/>
    <col min="9218" max="9218" width="42.5" style="212" customWidth="1"/>
    <col min="9219" max="9219" width="14.75" style="212" customWidth="1"/>
    <col min="9220" max="9220" width="11.75" style="212" customWidth="1"/>
    <col min="9221" max="9221" width="14.25" style="212" customWidth="1"/>
    <col min="9222" max="9222" width="8.125" style="212" customWidth="1"/>
    <col min="9223" max="9472" width="9" style="212"/>
    <col min="9473" max="9473" width="5" style="212" customWidth="1"/>
    <col min="9474" max="9474" width="42.5" style="212" customWidth="1"/>
    <col min="9475" max="9475" width="14.75" style="212" customWidth="1"/>
    <col min="9476" max="9476" width="11.75" style="212" customWidth="1"/>
    <col min="9477" max="9477" width="14.25" style="212" customWidth="1"/>
    <col min="9478" max="9478" width="8.125" style="212" customWidth="1"/>
    <col min="9479" max="9728" width="9" style="212"/>
    <col min="9729" max="9729" width="5" style="212" customWidth="1"/>
    <col min="9730" max="9730" width="42.5" style="212" customWidth="1"/>
    <col min="9731" max="9731" width="14.75" style="212" customWidth="1"/>
    <col min="9732" max="9732" width="11.75" style="212" customWidth="1"/>
    <col min="9733" max="9733" width="14.25" style="212" customWidth="1"/>
    <col min="9734" max="9734" width="8.125" style="212" customWidth="1"/>
    <col min="9735" max="9984" width="9" style="212"/>
    <col min="9985" max="9985" width="5" style="212" customWidth="1"/>
    <col min="9986" max="9986" width="42.5" style="212" customWidth="1"/>
    <col min="9987" max="9987" width="14.75" style="212" customWidth="1"/>
    <col min="9988" max="9988" width="11.75" style="212" customWidth="1"/>
    <col min="9989" max="9989" width="14.25" style="212" customWidth="1"/>
    <col min="9990" max="9990" width="8.125" style="212" customWidth="1"/>
    <col min="9991" max="10240" width="9" style="212"/>
    <col min="10241" max="10241" width="5" style="212" customWidth="1"/>
    <col min="10242" max="10242" width="42.5" style="212" customWidth="1"/>
    <col min="10243" max="10243" width="14.75" style="212" customWidth="1"/>
    <col min="10244" max="10244" width="11.75" style="212" customWidth="1"/>
    <col min="10245" max="10245" width="14.25" style="212" customWidth="1"/>
    <col min="10246" max="10246" width="8.125" style="212" customWidth="1"/>
    <col min="10247" max="10496" width="9" style="212"/>
    <col min="10497" max="10497" width="5" style="212" customWidth="1"/>
    <col min="10498" max="10498" width="42.5" style="212" customWidth="1"/>
    <col min="10499" max="10499" width="14.75" style="212" customWidth="1"/>
    <col min="10500" max="10500" width="11.75" style="212" customWidth="1"/>
    <col min="10501" max="10501" width="14.25" style="212" customWidth="1"/>
    <col min="10502" max="10502" width="8.125" style="212" customWidth="1"/>
    <col min="10503" max="10752" width="9" style="212"/>
    <col min="10753" max="10753" width="5" style="212" customWidth="1"/>
    <col min="10754" max="10754" width="42.5" style="212" customWidth="1"/>
    <col min="10755" max="10755" width="14.75" style="212" customWidth="1"/>
    <col min="10756" max="10756" width="11.75" style="212" customWidth="1"/>
    <col min="10757" max="10757" width="14.25" style="212" customWidth="1"/>
    <col min="10758" max="10758" width="8.125" style="212" customWidth="1"/>
    <col min="10759" max="11008" width="9" style="212"/>
    <col min="11009" max="11009" width="5" style="212" customWidth="1"/>
    <col min="11010" max="11010" width="42.5" style="212" customWidth="1"/>
    <col min="11011" max="11011" width="14.75" style="212" customWidth="1"/>
    <col min="11012" max="11012" width="11.75" style="212" customWidth="1"/>
    <col min="11013" max="11013" width="14.25" style="212" customWidth="1"/>
    <col min="11014" max="11014" width="8.125" style="212" customWidth="1"/>
    <col min="11015" max="11264" width="9" style="212"/>
    <col min="11265" max="11265" width="5" style="212" customWidth="1"/>
    <col min="11266" max="11266" width="42.5" style="212" customWidth="1"/>
    <col min="11267" max="11267" width="14.75" style="212" customWidth="1"/>
    <col min="11268" max="11268" width="11.75" style="212" customWidth="1"/>
    <col min="11269" max="11269" width="14.25" style="212" customWidth="1"/>
    <col min="11270" max="11270" width="8.125" style="212" customWidth="1"/>
    <col min="11271" max="11520" width="9" style="212"/>
    <col min="11521" max="11521" width="5" style="212" customWidth="1"/>
    <col min="11522" max="11522" width="42.5" style="212" customWidth="1"/>
    <col min="11523" max="11523" width="14.75" style="212" customWidth="1"/>
    <col min="11524" max="11524" width="11.75" style="212" customWidth="1"/>
    <col min="11525" max="11525" width="14.25" style="212" customWidth="1"/>
    <col min="11526" max="11526" width="8.125" style="212" customWidth="1"/>
    <col min="11527" max="11776" width="9" style="212"/>
    <col min="11777" max="11777" width="5" style="212" customWidth="1"/>
    <col min="11778" max="11778" width="42.5" style="212" customWidth="1"/>
    <col min="11779" max="11779" width="14.75" style="212" customWidth="1"/>
    <col min="11780" max="11780" width="11.75" style="212" customWidth="1"/>
    <col min="11781" max="11781" width="14.25" style="212" customWidth="1"/>
    <col min="11782" max="11782" width="8.125" style="212" customWidth="1"/>
    <col min="11783" max="12032" width="9" style="212"/>
    <col min="12033" max="12033" width="5" style="212" customWidth="1"/>
    <col min="12034" max="12034" width="42.5" style="212" customWidth="1"/>
    <col min="12035" max="12035" width="14.75" style="212" customWidth="1"/>
    <col min="12036" max="12036" width="11.75" style="212" customWidth="1"/>
    <col min="12037" max="12037" width="14.25" style="212" customWidth="1"/>
    <col min="12038" max="12038" width="8.125" style="212" customWidth="1"/>
    <col min="12039" max="12288" width="9" style="212"/>
    <col min="12289" max="12289" width="5" style="212" customWidth="1"/>
    <col min="12290" max="12290" width="42.5" style="212" customWidth="1"/>
    <col min="12291" max="12291" width="14.75" style="212" customWidth="1"/>
    <col min="12292" max="12292" width="11.75" style="212" customWidth="1"/>
    <col min="12293" max="12293" width="14.25" style="212" customWidth="1"/>
    <col min="12294" max="12294" width="8.125" style="212" customWidth="1"/>
    <col min="12295" max="12544" width="9" style="212"/>
    <col min="12545" max="12545" width="5" style="212" customWidth="1"/>
    <col min="12546" max="12546" width="42.5" style="212" customWidth="1"/>
    <col min="12547" max="12547" width="14.75" style="212" customWidth="1"/>
    <col min="12548" max="12548" width="11.75" style="212" customWidth="1"/>
    <col min="12549" max="12549" width="14.25" style="212" customWidth="1"/>
    <col min="12550" max="12550" width="8.125" style="212" customWidth="1"/>
    <col min="12551" max="12800" width="9" style="212"/>
    <col min="12801" max="12801" width="5" style="212" customWidth="1"/>
    <col min="12802" max="12802" width="42.5" style="212" customWidth="1"/>
    <col min="12803" max="12803" width="14.75" style="212" customWidth="1"/>
    <col min="12804" max="12804" width="11.75" style="212" customWidth="1"/>
    <col min="12805" max="12805" width="14.25" style="212" customWidth="1"/>
    <col min="12806" max="12806" width="8.125" style="212" customWidth="1"/>
    <col min="12807" max="13056" width="9" style="212"/>
    <col min="13057" max="13057" width="5" style="212" customWidth="1"/>
    <col min="13058" max="13058" width="42.5" style="212" customWidth="1"/>
    <col min="13059" max="13059" width="14.75" style="212" customWidth="1"/>
    <col min="13060" max="13060" width="11.75" style="212" customWidth="1"/>
    <col min="13061" max="13061" width="14.25" style="212" customWidth="1"/>
    <col min="13062" max="13062" width="8.125" style="212" customWidth="1"/>
    <col min="13063" max="13312" width="9" style="212"/>
    <col min="13313" max="13313" width="5" style="212" customWidth="1"/>
    <col min="13314" max="13314" width="42.5" style="212" customWidth="1"/>
    <col min="13315" max="13315" width="14.75" style="212" customWidth="1"/>
    <col min="13316" max="13316" width="11.75" style="212" customWidth="1"/>
    <col min="13317" max="13317" width="14.25" style="212" customWidth="1"/>
    <col min="13318" max="13318" width="8.125" style="212" customWidth="1"/>
    <col min="13319" max="13568" width="9" style="212"/>
    <col min="13569" max="13569" width="5" style="212" customWidth="1"/>
    <col min="13570" max="13570" width="42.5" style="212" customWidth="1"/>
    <col min="13571" max="13571" width="14.75" style="212" customWidth="1"/>
    <col min="13572" max="13572" width="11.75" style="212" customWidth="1"/>
    <col min="13573" max="13573" width="14.25" style="212" customWidth="1"/>
    <col min="13574" max="13574" width="8.125" style="212" customWidth="1"/>
    <col min="13575" max="13824" width="9" style="212"/>
    <col min="13825" max="13825" width="5" style="212" customWidth="1"/>
    <col min="13826" max="13826" width="42.5" style="212" customWidth="1"/>
    <col min="13827" max="13827" width="14.75" style="212" customWidth="1"/>
    <col min="13828" max="13828" width="11.75" style="212" customWidth="1"/>
    <col min="13829" max="13829" width="14.25" style="212" customWidth="1"/>
    <col min="13830" max="13830" width="8.125" style="212" customWidth="1"/>
    <col min="13831" max="14080" width="9" style="212"/>
    <col min="14081" max="14081" width="5" style="212" customWidth="1"/>
    <col min="14082" max="14082" width="42.5" style="212" customWidth="1"/>
    <col min="14083" max="14083" width="14.75" style="212" customWidth="1"/>
    <col min="14084" max="14084" width="11.75" style="212" customWidth="1"/>
    <col min="14085" max="14085" width="14.25" style="212" customWidth="1"/>
    <col min="14086" max="14086" width="8.125" style="212" customWidth="1"/>
    <col min="14087" max="14336" width="9" style="212"/>
    <col min="14337" max="14337" width="5" style="212" customWidth="1"/>
    <col min="14338" max="14338" width="42.5" style="212" customWidth="1"/>
    <col min="14339" max="14339" width="14.75" style="212" customWidth="1"/>
    <col min="14340" max="14340" width="11.75" style="212" customWidth="1"/>
    <col min="14341" max="14341" width="14.25" style="212" customWidth="1"/>
    <col min="14342" max="14342" width="8.125" style="212" customWidth="1"/>
    <col min="14343" max="14592" width="9" style="212"/>
    <col min="14593" max="14593" width="5" style="212" customWidth="1"/>
    <col min="14594" max="14594" width="42.5" style="212" customWidth="1"/>
    <col min="14595" max="14595" width="14.75" style="212" customWidth="1"/>
    <col min="14596" max="14596" width="11.75" style="212" customWidth="1"/>
    <col min="14597" max="14597" width="14.25" style="212" customWidth="1"/>
    <col min="14598" max="14598" width="8.125" style="212" customWidth="1"/>
    <col min="14599" max="14848" width="9" style="212"/>
    <col min="14849" max="14849" width="5" style="212" customWidth="1"/>
    <col min="14850" max="14850" width="42.5" style="212" customWidth="1"/>
    <col min="14851" max="14851" width="14.75" style="212" customWidth="1"/>
    <col min="14852" max="14852" width="11.75" style="212" customWidth="1"/>
    <col min="14853" max="14853" width="14.25" style="212" customWidth="1"/>
    <col min="14854" max="14854" width="8.125" style="212" customWidth="1"/>
    <col min="14855" max="15104" width="9" style="212"/>
    <col min="15105" max="15105" width="5" style="212" customWidth="1"/>
    <col min="15106" max="15106" width="42.5" style="212" customWidth="1"/>
    <col min="15107" max="15107" width="14.75" style="212" customWidth="1"/>
    <col min="15108" max="15108" width="11.75" style="212" customWidth="1"/>
    <col min="15109" max="15109" width="14.25" style="212" customWidth="1"/>
    <col min="15110" max="15110" width="8.125" style="212" customWidth="1"/>
    <col min="15111" max="15360" width="9" style="212"/>
    <col min="15361" max="15361" width="5" style="212" customWidth="1"/>
    <col min="15362" max="15362" width="42.5" style="212" customWidth="1"/>
    <col min="15363" max="15363" width="14.75" style="212" customWidth="1"/>
    <col min="15364" max="15364" width="11.75" style="212" customWidth="1"/>
    <col min="15365" max="15365" width="14.25" style="212" customWidth="1"/>
    <col min="15366" max="15366" width="8.125" style="212" customWidth="1"/>
    <col min="15367" max="15616" width="9" style="212"/>
    <col min="15617" max="15617" width="5" style="212" customWidth="1"/>
    <col min="15618" max="15618" width="42.5" style="212" customWidth="1"/>
    <col min="15619" max="15619" width="14.75" style="212" customWidth="1"/>
    <col min="15620" max="15620" width="11.75" style="212" customWidth="1"/>
    <col min="15621" max="15621" width="14.25" style="212" customWidth="1"/>
    <col min="15622" max="15622" width="8.125" style="212" customWidth="1"/>
    <col min="15623" max="15872" width="9" style="212"/>
    <col min="15873" max="15873" width="5" style="212" customWidth="1"/>
    <col min="15874" max="15874" width="42.5" style="212" customWidth="1"/>
    <col min="15875" max="15875" width="14.75" style="212" customWidth="1"/>
    <col min="15876" max="15876" width="11.75" style="212" customWidth="1"/>
    <col min="15877" max="15877" width="14.25" style="212" customWidth="1"/>
    <col min="15878" max="15878" width="8.125" style="212" customWidth="1"/>
    <col min="15879" max="16128" width="9" style="212"/>
    <col min="16129" max="16129" width="5" style="212" customWidth="1"/>
    <col min="16130" max="16130" width="42.5" style="212" customWidth="1"/>
    <col min="16131" max="16131" width="14.75" style="212" customWidth="1"/>
    <col min="16132" max="16132" width="11.75" style="212" customWidth="1"/>
    <col min="16133" max="16133" width="14.25" style="212" customWidth="1"/>
    <col min="16134" max="16134" width="8.125" style="212" customWidth="1"/>
    <col min="16135" max="16384" width="9" style="212"/>
  </cols>
  <sheetData>
    <row r="1" spans="1:11" ht="16.5">
      <c r="A1" s="83" t="s">
        <v>358</v>
      </c>
      <c r="B1" s="83"/>
      <c r="C1" s="83"/>
      <c r="D1" s="83"/>
      <c r="E1" s="83"/>
      <c r="F1" s="83"/>
    </row>
    <row r="2" spans="1:11" ht="9.75" customHeight="1">
      <c r="A2" s="47"/>
      <c r="B2" s="47"/>
      <c r="C2" s="47"/>
      <c r="D2" s="47"/>
      <c r="E2" s="47"/>
      <c r="F2" s="47"/>
    </row>
    <row r="3" spans="1:11" s="48" customFormat="1" ht="21" customHeight="1">
      <c r="A3" s="84" t="s">
        <v>261</v>
      </c>
      <c r="B3" s="84"/>
      <c r="C3" s="84"/>
      <c r="D3" s="84"/>
      <c r="E3" s="84"/>
      <c r="F3" s="84"/>
      <c r="G3" s="84"/>
    </row>
    <row r="4" spans="1:11" s="48" customFormat="1" ht="21" customHeight="1">
      <c r="A4" s="213" t="s">
        <v>263</v>
      </c>
      <c r="B4" s="213"/>
      <c r="C4" s="213"/>
      <c r="D4" s="213"/>
      <c r="E4" s="213"/>
      <c r="F4" s="213"/>
      <c r="G4" s="213"/>
    </row>
    <row r="5" spans="1:11" s="48" customFormat="1" ht="22.5" customHeight="1">
      <c r="A5" s="85" t="s">
        <v>262</v>
      </c>
      <c r="B5" s="85"/>
      <c r="C5" s="85"/>
      <c r="D5" s="85"/>
      <c r="E5" s="85"/>
      <c r="F5" s="85"/>
      <c r="G5" s="85"/>
    </row>
    <row r="6" spans="1:11" ht="6" customHeight="1">
      <c r="A6" s="214"/>
      <c r="B6" s="214"/>
      <c r="C6" s="214"/>
      <c r="D6" s="214"/>
      <c r="E6" s="214"/>
      <c r="F6" s="214"/>
    </row>
    <row r="7" spans="1:11" ht="10.5" customHeight="1">
      <c r="E7" s="86"/>
      <c r="F7" s="87"/>
    </row>
    <row r="8" spans="1:11" ht="23.25" customHeight="1">
      <c r="A8" s="219" t="s">
        <v>255</v>
      </c>
      <c r="B8" s="219" t="s">
        <v>256</v>
      </c>
      <c r="C8" s="219" t="s">
        <v>257</v>
      </c>
      <c r="D8" s="219"/>
      <c r="E8" s="220" t="s">
        <v>362</v>
      </c>
      <c r="F8" s="221" t="s">
        <v>136</v>
      </c>
      <c r="G8" s="221"/>
    </row>
    <row r="9" spans="1:11" ht="40.5" customHeight="1">
      <c r="A9" s="219"/>
      <c r="B9" s="219"/>
      <c r="C9" s="222" t="s">
        <v>82</v>
      </c>
      <c r="D9" s="222" t="s">
        <v>83</v>
      </c>
      <c r="E9" s="219"/>
      <c r="F9" s="223" t="s">
        <v>78</v>
      </c>
      <c r="G9" s="224" t="s">
        <v>77</v>
      </c>
    </row>
    <row r="10" spans="1:11" s="49" customFormat="1" ht="26.25" customHeight="1">
      <c r="A10" s="222"/>
      <c r="B10" s="222" t="s">
        <v>220</v>
      </c>
      <c r="C10" s="222"/>
      <c r="D10" s="222"/>
      <c r="E10" s="225">
        <f>E11+E28</f>
        <v>16413.877</v>
      </c>
      <c r="F10" s="225">
        <f>F11+F28</f>
        <v>14913.877</v>
      </c>
      <c r="G10" s="225">
        <f>G11+G28</f>
        <v>1500</v>
      </c>
    </row>
    <row r="11" spans="1:11" s="49" customFormat="1" ht="21.95" customHeight="1">
      <c r="A11" s="222" t="s">
        <v>6</v>
      </c>
      <c r="B11" s="226" t="s">
        <v>258</v>
      </c>
      <c r="C11" s="222"/>
      <c r="D11" s="222"/>
      <c r="E11" s="225">
        <f>SUM(E12:E27)</f>
        <v>14434.877</v>
      </c>
      <c r="F11" s="225">
        <f t="shared" ref="F11:G11" si="0">SUM(F12:F27)</f>
        <v>12934.877</v>
      </c>
      <c r="G11" s="225">
        <f t="shared" si="0"/>
        <v>1500</v>
      </c>
    </row>
    <row r="12" spans="1:11" ht="35.1" customHeight="1">
      <c r="A12" s="227" t="s">
        <v>23</v>
      </c>
      <c r="B12" s="228" t="s">
        <v>264</v>
      </c>
      <c r="C12" s="229" t="s">
        <v>287</v>
      </c>
      <c r="D12" s="230">
        <v>44412</v>
      </c>
      <c r="E12" s="231">
        <f>F12+G12</f>
        <v>1670</v>
      </c>
      <c r="F12" s="232">
        <v>1670</v>
      </c>
      <c r="G12" s="233"/>
      <c r="H12" s="212">
        <v>370</v>
      </c>
    </row>
    <row r="13" spans="1:11" ht="35.1" customHeight="1">
      <c r="A13" s="227" t="s">
        <v>22</v>
      </c>
      <c r="B13" s="228" t="s">
        <v>288</v>
      </c>
      <c r="C13" s="229" t="s">
        <v>275</v>
      </c>
      <c r="D13" s="230">
        <v>44249</v>
      </c>
      <c r="E13" s="231">
        <f t="shared" ref="E13:E27" si="1">F13+G13</f>
        <v>487.88400000000001</v>
      </c>
      <c r="F13" s="232">
        <v>487.88400000000001</v>
      </c>
      <c r="G13" s="233"/>
      <c r="H13" s="212">
        <v>340</v>
      </c>
      <c r="I13" s="212">
        <f>487.884-156.512</f>
        <v>331.37200000000001</v>
      </c>
      <c r="J13" s="212">
        <v>190</v>
      </c>
      <c r="K13" s="212">
        <v>156.512</v>
      </c>
    </row>
    <row r="14" spans="1:11" s="50" customFormat="1" ht="35.1" customHeight="1">
      <c r="A14" s="227" t="s">
        <v>86</v>
      </c>
      <c r="B14" s="228" t="s">
        <v>291</v>
      </c>
      <c r="C14" s="229" t="s">
        <v>259</v>
      </c>
      <c r="D14" s="230">
        <v>44414</v>
      </c>
      <c r="E14" s="231">
        <f t="shared" si="1"/>
        <v>414.92</v>
      </c>
      <c r="F14" s="232">
        <v>414.92</v>
      </c>
      <c r="G14" s="234"/>
      <c r="H14" s="50">
        <v>340</v>
      </c>
      <c r="I14" s="212">
        <f>414.92-K14</f>
        <v>234.52900000000002</v>
      </c>
      <c r="J14" s="56" t="s">
        <v>135</v>
      </c>
      <c r="K14" s="212">
        <v>180.39099999999999</v>
      </c>
    </row>
    <row r="15" spans="1:11" ht="35.1" customHeight="1">
      <c r="A15" s="227" t="s">
        <v>30</v>
      </c>
      <c r="B15" s="228" t="s">
        <v>289</v>
      </c>
      <c r="C15" s="229" t="s">
        <v>276</v>
      </c>
      <c r="D15" s="230">
        <v>44322</v>
      </c>
      <c r="E15" s="231">
        <f t="shared" si="1"/>
        <v>8.5</v>
      </c>
      <c r="F15" s="232">
        <v>8.5</v>
      </c>
      <c r="G15" s="233"/>
      <c r="H15" s="212">
        <v>340</v>
      </c>
    </row>
    <row r="16" spans="1:11" ht="35.1" customHeight="1">
      <c r="A16" s="227" t="s">
        <v>31</v>
      </c>
      <c r="B16" s="228" t="s">
        <v>265</v>
      </c>
      <c r="C16" s="229" t="s">
        <v>277</v>
      </c>
      <c r="D16" s="230">
        <v>44323</v>
      </c>
      <c r="E16" s="231">
        <f t="shared" si="1"/>
        <v>42</v>
      </c>
      <c r="F16" s="232">
        <v>42</v>
      </c>
      <c r="G16" s="233"/>
      <c r="H16" s="212">
        <v>130</v>
      </c>
    </row>
    <row r="17" spans="1:11" ht="35.1" customHeight="1">
      <c r="A17" s="227" t="s">
        <v>32</v>
      </c>
      <c r="B17" s="228" t="s">
        <v>296</v>
      </c>
      <c r="C17" s="229" t="s">
        <v>277</v>
      </c>
      <c r="D17" s="230">
        <v>44323</v>
      </c>
      <c r="E17" s="231">
        <f t="shared" si="1"/>
        <v>73</v>
      </c>
      <c r="F17" s="232">
        <v>73</v>
      </c>
      <c r="G17" s="233"/>
    </row>
    <row r="18" spans="1:11" ht="35.1" customHeight="1">
      <c r="A18" s="227" t="s">
        <v>33</v>
      </c>
      <c r="B18" s="228" t="s">
        <v>266</v>
      </c>
      <c r="C18" s="229" t="s">
        <v>278</v>
      </c>
      <c r="D18" s="230">
        <v>44329</v>
      </c>
      <c r="E18" s="231">
        <f t="shared" si="1"/>
        <v>3</v>
      </c>
      <c r="F18" s="232">
        <v>3</v>
      </c>
      <c r="G18" s="233"/>
      <c r="H18" s="212">
        <v>280</v>
      </c>
    </row>
    <row r="19" spans="1:11" ht="35.1" customHeight="1">
      <c r="A19" s="227" t="s">
        <v>104</v>
      </c>
      <c r="B19" s="228" t="s">
        <v>267</v>
      </c>
      <c r="C19" s="229" t="s">
        <v>279</v>
      </c>
      <c r="D19" s="230">
        <v>44355</v>
      </c>
      <c r="E19" s="231">
        <f t="shared" si="1"/>
        <v>480.8</v>
      </c>
      <c r="F19" s="232">
        <v>480.8</v>
      </c>
      <c r="G19" s="233"/>
      <c r="H19" s="212">
        <v>280</v>
      </c>
    </row>
    <row r="20" spans="1:11" ht="35.1" customHeight="1">
      <c r="A20" s="227" t="s">
        <v>108</v>
      </c>
      <c r="B20" s="228" t="s">
        <v>268</v>
      </c>
      <c r="C20" s="229" t="s">
        <v>280</v>
      </c>
      <c r="D20" s="230">
        <v>44357</v>
      </c>
      <c r="E20" s="231">
        <f t="shared" si="1"/>
        <v>1500</v>
      </c>
      <c r="F20" s="232"/>
      <c r="G20" s="233">
        <v>1500</v>
      </c>
      <c r="H20" s="212">
        <v>280</v>
      </c>
    </row>
    <row r="21" spans="1:11" ht="67.5" customHeight="1">
      <c r="A21" s="227" t="s">
        <v>113</v>
      </c>
      <c r="B21" s="228" t="s">
        <v>269</v>
      </c>
      <c r="C21" s="229" t="s">
        <v>280</v>
      </c>
      <c r="D21" s="230">
        <v>44357</v>
      </c>
      <c r="E21" s="231">
        <f t="shared" si="1"/>
        <v>600</v>
      </c>
      <c r="F21" s="232">
        <v>600</v>
      </c>
      <c r="G21" s="233"/>
      <c r="H21" s="212">
        <v>280</v>
      </c>
    </row>
    <row r="22" spans="1:11" ht="35.1" customHeight="1">
      <c r="A22" s="227" t="s">
        <v>203</v>
      </c>
      <c r="B22" s="228" t="s">
        <v>270</v>
      </c>
      <c r="C22" s="229" t="s">
        <v>281</v>
      </c>
      <c r="D22" s="230">
        <v>44375</v>
      </c>
      <c r="E22" s="231">
        <f t="shared" si="1"/>
        <v>235.773</v>
      </c>
      <c r="F22" s="232">
        <v>235.773</v>
      </c>
      <c r="G22" s="233"/>
      <c r="H22" s="212">
        <v>340</v>
      </c>
      <c r="I22" s="215">
        <f>F22-K22</f>
        <v>139.345</v>
      </c>
      <c r="J22" s="216" t="s">
        <v>135</v>
      </c>
      <c r="K22" s="212">
        <v>96.427999999999997</v>
      </c>
    </row>
    <row r="23" spans="1:11" ht="35.1" customHeight="1">
      <c r="A23" s="227" t="s">
        <v>204</v>
      </c>
      <c r="B23" s="228" t="s">
        <v>271</v>
      </c>
      <c r="C23" s="229" t="s">
        <v>282</v>
      </c>
      <c r="D23" s="230">
        <v>44376</v>
      </c>
      <c r="E23" s="231">
        <f t="shared" si="1"/>
        <v>24</v>
      </c>
      <c r="F23" s="232">
        <v>24</v>
      </c>
      <c r="G23" s="233"/>
      <c r="H23" s="212">
        <v>340</v>
      </c>
    </row>
    <row r="24" spans="1:11" ht="35.1" customHeight="1">
      <c r="A24" s="227" t="s">
        <v>234</v>
      </c>
      <c r="B24" s="228" t="s">
        <v>290</v>
      </c>
      <c r="C24" s="229" t="s">
        <v>283</v>
      </c>
      <c r="D24" s="230">
        <v>44462</v>
      </c>
      <c r="E24" s="231">
        <f t="shared" si="1"/>
        <v>255</v>
      </c>
      <c r="F24" s="232">
        <v>255</v>
      </c>
      <c r="G24" s="232"/>
      <c r="H24" s="212">
        <v>160</v>
      </c>
    </row>
    <row r="25" spans="1:11" ht="35.1" customHeight="1">
      <c r="A25" s="227" t="s">
        <v>235</v>
      </c>
      <c r="B25" s="228" t="s">
        <v>272</v>
      </c>
      <c r="C25" s="229" t="s">
        <v>284</v>
      </c>
      <c r="D25" s="230">
        <v>44466</v>
      </c>
      <c r="E25" s="231">
        <f t="shared" si="1"/>
        <v>315</v>
      </c>
      <c r="F25" s="232">
        <v>315</v>
      </c>
      <c r="G25" s="232"/>
      <c r="H25" s="212">
        <v>280</v>
      </c>
    </row>
    <row r="26" spans="1:11" ht="35.1" customHeight="1">
      <c r="A26" s="227" t="s">
        <v>236</v>
      </c>
      <c r="B26" s="228" t="s">
        <v>292</v>
      </c>
      <c r="C26" s="235" t="s">
        <v>293</v>
      </c>
      <c r="D26" s="236">
        <v>44489</v>
      </c>
      <c r="E26" s="231">
        <f t="shared" si="1"/>
        <v>4062</v>
      </c>
      <c r="F26" s="232">
        <v>4062</v>
      </c>
      <c r="G26" s="232"/>
      <c r="H26" s="212">
        <v>437</v>
      </c>
    </row>
    <row r="27" spans="1:11" ht="35.1" customHeight="1">
      <c r="A27" s="227" t="s">
        <v>237</v>
      </c>
      <c r="B27" s="228" t="s">
        <v>294</v>
      </c>
      <c r="C27" s="229" t="s">
        <v>295</v>
      </c>
      <c r="D27" s="230">
        <v>44494</v>
      </c>
      <c r="E27" s="231">
        <f t="shared" si="1"/>
        <v>4263</v>
      </c>
      <c r="F27" s="232">
        <v>4263</v>
      </c>
      <c r="G27" s="233"/>
      <c r="H27" s="212">
        <v>428</v>
      </c>
    </row>
    <row r="28" spans="1:11" s="49" customFormat="1" ht="21.95" customHeight="1">
      <c r="A28" s="237" t="s">
        <v>7</v>
      </c>
      <c r="B28" s="238" t="s">
        <v>297</v>
      </c>
      <c r="C28" s="239"/>
      <c r="D28" s="240"/>
      <c r="E28" s="225">
        <f>SUM(E29:E32)</f>
        <v>1979</v>
      </c>
      <c r="F28" s="225">
        <f>SUM(F29:F32)</f>
        <v>1979</v>
      </c>
      <c r="G28" s="225">
        <f>SUM(G29:G32)</f>
        <v>0</v>
      </c>
    </row>
    <row r="29" spans="1:11" ht="35.1" customHeight="1">
      <c r="A29" s="227" t="s">
        <v>23</v>
      </c>
      <c r="B29" s="228" t="s">
        <v>274</v>
      </c>
      <c r="C29" s="229" t="s">
        <v>181</v>
      </c>
      <c r="D29" s="230">
        <v>44330</v>
      </c>
      <c r="E29" s="231">
        <f>F29+G29</f>
        <v>1374</v>
      </c>
      <c r="F29" s="232">
        <f>962+412</f>
        <v>1374</v>
      </c>
      <c r="G29" s="233"/>
      <c r="H29" s="212">
        <v>340</v>
      </c>
    </row>
    <row r="30" spans="1:11" ht="35.1" customHeight="1">
      <c r="A30" s="227" t="s">
        <v>22</v>
      </c>
      <c r="B30" s="228" t="s">
        <v>273</v>
      </c>
      <c r="C30" s="229" t="s">
        <v>285</v>
      </c>
      <c r="D30" s="230">
        <v>44431</v>
      </c>
      <c r="E30" s="231">
        <f t="shared" ref="E30:E32" si="2">F30+G30</f>
        <v>177</v>
      </c>
      <c r="F30" s="232">
        <v>177</v>
      </c>
      <c r="G30" s="233"/>
      <c r="H30" s="212">
        <v>280</v>
      </c>
    </row>
    <row r="31" spans="1:11" ht="35.1" customHeight="1">
      <c r="A31" s="227" t="s">
        <v>86</v>
      </c>
      <c r="B31" s="228" t="s">
        <v>354</v>
      </c>
      <c r="C31" s="229" t="s">
        <v>285</v>
      </c>
      <c r="D31" s="230">
        <v>44431</v>
      </c>
      <c r="E31" s="231">
        <f t="shared" si="2"/>
        <v>28</v>
      </c>
      <c r="F31" s="232">
        <v>28</v>
      </c>
      <c r="G31" s="233"/>
      <c r="H31" s="212">
        <v>370</v>
      </c>
    </row>
    <row r="32" spans="1:11" ht="35.1" customHeight="1">
      <c r="A32" s="227" t="s">
        <v>30</v>
      </c>
      <c r="B32" s="228" t="s">
        <v>353</v>
      </c>
      <c r="C32" s="229" t="s">
        <v>285</v>
      </c>
      <c r="D32" s="230">
        <v>44431</v>
      </c>
      <c r="E32" s="231">
        <f t="shared" si="2"/>
        <v>400</v>
      </c>
      <c r="F32" s="232">
        <v>400</v>
      </c>
      <c r="G32" s="233"/>
      <c r="H32" s="212">
        <v>370</v>
      </c>
    </row>
    <row r="33" spans="1:6" ht="6" customHeight="1">
      <c r="A33" s="51"/>
      <c r="B33" s="52"/>
      <c r="C33" s="53"/>
      <c r="D33" s="53"/>
      <c r="E33" s="54"/>
      <c r="F33" s="55"/>
    </row>
    <row r="34" spans="1:6">
      <c r="A34" s="217" t="s">
        <v>286</v>
      </c>
      <c r="B34" s="217"/>
      <c r="C34" s="217"/>
      <c r="D34" s="217"/>
      <c r="E34" s="217"/>
      <c r="F34" s="217"/>
    </row>
    <row r="35" spans="1:6">
      <c r="A35" s="214"/>
      <c r="C35" s="214"/>
      <c r="D35" s="214"/>
      <c r="E35" s="218"/>
    </row>
    <row r="36" spans="1:6">
      <c r="A36" s="214"/>
      <c r="C36" s="214"/>
      <c r="D36" s="214"/>
      <c r="E36" s="218"/>
    </row>
    <row r="37" spans="1:6">
      <c r="A37" s="214"/>
      <c r="C37" s="214"/>
      <c r="D37" s="214"/>
      <c r="E37" s="218"/>
    </row>
    <row r="38" spans="1:6">
      <c r="A38" s="214"/>
      <c r="C38" s="214"/>
      <c r="D38" s="214"/>
      <c r="E38" s="218"/>
    </row>
    <row r="39" spans="1:6">
      <c r="A39" s="214"/>
      <c r="C39" s="214"/>
      <c r="D39" s="214"/>
      <c r="E39" s="218"/>
    </row>
    <row r="40" spans="1:6">
      <c r="A40" s="214"/>
      <c r="C40" s="214"/>
      <c r="D40" s="214"/>
      <c r="E40" s="218"/>
    </row>
    <row r="41" spans="1:6">
      <c r="A41" s="214"/>
      <c r="C41" s="214"/>
      <c r="D41" s="214"/>
      <c r="E41" s="218"/>
    </row>
    <row r="42" spans="1:6">
      <c r="A42" s="214"/>
      <c r="C42" s="214"/>
      <c r="D42" s="214"/>
      <c r="E42" s="218"/>
    </row>
    <row r="43" spans="1:6">
      <c r="A43" s="214"/>
      <c r="C43" s="214"/>
      <c r="D43" s="214"/>
      <c r="E43" s="218"/>
    </row>
    <row r="44" spans="1:6">
      <c r="A44" s="214"/>
      <c r="C44" s="214"/>
      <c r="D44" s="214"/>
      <c r="E44" s="218"/>
    </row>
    <row r="45" spans="1:6">
      <c r="A45" s="214"/>
      <c r="C45" s="214"/>
      <c r="D45" s="214"/>
      <c r="E45" s="218"/>
    </row>
    <row r="46" spans="1:6">
      <c r="A46" s="214"/>
      <c r="C46" s="214"/>
      <c r="D46" s="214"/>
      <c r="E46" s="218"/>
    </row>
    <row r="47" spans="1:6">
      <c r="A47" s="214"/>
      <c r="C47" s="214"/>
      <c r="D47" s="214"/>
      <c r="E47" s="218"/>
    </row>
    <row r="48" spans="1:6">
      <c r="A48" s="214"/>
      <c r="C48" s="214"/>
      <c r="D48" s="214"/>
      <c r="E48" s="218"/>
    </row>
    <row r="49" spans="1:5">
      <c r="A49" s="214"/>
      <c r="C49" s="214"/>
      <c r="D49" s="214"/>
      <c r="E49" s="218"/>
    </row>
    <row r="50" spans="1:5">
      <c r="A50" s="214"/>
      <c r="C50" s="214"/>
      <c r="D50" s="214"/>
      <c r="E50" s="218"/>
    </row>
    <row r="51" spans="1:5">
      <c r="A51" s="214"/>
      <c r="C51" s="214"/>
      <c r="D51" s="214"/>
      <c r="E51" s="218"/>
    </row>
    <row r="52" spans="1:5">
      <c r="A52" s="214"/>
      <c r="C52" s="214"/>
      <c r="D52" s="214"/>
      <c r="E52" s="218"/>
    </row>
    <row r="53" spans="1:5">
      <c r="A53" s="214"/>
      <c r="C53" s="214"/>
      <c r="D53" s="214"/>
      <c r="E53" s="218"/>
    </row>
    <row r="54" spans="1:5">
      <c r="A54" s="214"/>
      <c r="C54" s="214"/>
      <c r="D54" s="214"/>
      <c r="E54" s="218"/>
    </row>
    <row r="55" spans="1:5">
      <c r="A55" s="214"/>
      <c r="C55" s="214"/>
      <c r="D55" s="214"/>
      <c r="E55" s="218"/>
    </row>
    <row r="56" spans="1:5">
      <c r="A56" s="214"/>
      <c r="C56" s="214"/>
      <c r="D56" s="214"/>
      <c r="E56" s="218"/>
    </row>
    <row r="57" spans="1:5">
      <c r="A57" s="214"/>
      <c r="C57" s="214"/>
      <c r="D57" s="214"/>
      <c r="E57" s="218"/>
    </row>
    <row r="58" spans="1:5">
      <c r="A58" s="214"/>
      <c r="C58" s="214"/>
      <c r="D58" s="214"/>
      <c r="E58" s="218"/>
    </row>
    <row r="59" spans="1:5">
      <c r="A59" s="214"/>
      <c r="C59" s="214"/>
      <c r="D59" s="214"/>
      <c r="E59" s="218"/>
    </row>
    <row r="60" spans="1:5">
      <c r="A60" s="214"/>
      <c r="C60" s="214"/>
      <c r="D60" s="214"/>
      <c r="E60" s="218"/>
    </row>
    <row r="61" spans="1:5">
      <c r="A61" s="214"/>
      <c r="C61" s="214"/>
      <c r="D61" s="214"/>
      <c r="E61" s="218"/>
    </row>
    <row r="62" spans="1:5">
      <c r="A62" s="214"/>
      <c r="C62" s="214"/>
      <c r="D62" s="214"/>
      <c r="E62" s="218"/>
    </row>
    <row r="63" spans="1:5">
      <c r="A63" s="214"/>
      <c r="C63" s="214"/>
      <c r="D63" s="214"/>
      <c r="E63" s="218"/>
    </row>
    <row r="64" spans="1:5">
      <c r="A64" s="214"/>
      <c r="C64" s="214"/>
      <c r="D64" s="214"/>
      <c r="E64" s="218"/>
    </row>
    <row r="65" spans="1:5">
      <c r="A65" s="214"/>
      <c r="C65" s="214"/>
      <c r="D65" s="214"/>
      <c r="E65" s="218"/>
    </row>
    <row r="66" spans="1:5">
      <c r="A66" s="214"/>
      <c r="C66" s="214"/>
      <c r="D66" s="214"/>
      <c r="E66" s="218"/>
    </row>
    <row r="67" spans="1:5">
      <c r="A67" s="214"/>
      <c r="C67" s="214"/>
      <c r="D67" s="214"/>
      <c r="E67" s="218"/>
    </row>
    <row r="68" spans="1:5">
      <c r="A68" s="214"/>
      <c r="C68" s="214"/>
      <c r="D68" s="214"/>
      <c r="E68" s="218"/>
    </row>
    <row r="69" spans="1:5">
      <c r="A69" s="214"/>
      <c r="C69" s="214"/>
      <c r="D69" s="214"/>
      <c r="E69" s="218"/>
    </row>
    <row r="70" spans="1:5">
      <c r="A70" s="214"/>
      <c r="C70" s="214"/>
      <c r="D70" s="214"/>
      <c r="E70" s="218"/>
    </row>
    <row r="71" spans="1:5">
      <c r="A71" s="214"/>
      <c r="C71" s="214"/>
      <c r="D71" s="214"/>
      <c r="E71" s="218"/>
    </row>
    <row r="72" spans="1:5">
      <c r="A72" s="214"/>
      <c r="C72" s="214"/>
      <c r="D72" s="214"/>
      <c r="E72" s="218"/>
    </row>
    <row r="73" spans="1:5">
      <c r="A73" s="214"/>
      <c r="C73" s="214"/>
      <c r="D73" s="214"/>
      <c r="E73" s="218"/>
    </row>
    <row r="74" spans="1:5">
      <c r="A74" s="214"/>
      <c r="C74" s="214"/>
      <c r="D74" s="214"/>
      <c r="E74" s="218"/>
    </row>
    <row r="75" spans="1:5">
      <c r="A75" s="214"/>
      <c r="C75" s="214"/>
      <c r="D75" s="214"/>
      <c r="E75" s="218"/>
    </row>
    <row r="76" spans="1:5">
      <c r="A76" s="214"/>
      <c r="C76" s="214"/>
      <c r="D76" s="214"/>
      <c r="E76" s="218"/>
    </row>
    <row r="77" spans="1:5">
      <c r="A77" s="214"/>
      <c r="C77" s="214"/>
      <c r="D77" s="214"/>
      <c r="E77" s="218"/>
    </row>
    <row r="78" spans="1:5">
      <c r="A78" s="214"/>
      <c r="C78" s="214"/>
      <c r="D78" s="214"/>
      <c r="E78" s="218"/>
    </row>
    <row r="79" spans="1:5">
      <c r="A79" s="214"/>
      <c r="C79" s="214"/>
      <c r="D79" s="214"/>
      <c r="E79" s="218"/>
    </row>
    <row r="80" spans="1:5">
      <c r="A80" s="214"/>
      <c r="C80" s="214"/>
      <c r="D80" s="214"/>
      <c r="E80" s="218"/>
    </row>
    <row r="81" spans="1:5">
      <c r="A81" s="214"/>
      <c r="C81" s="214"/>
      <c r="D81" s="214"/>
      <c r="E81" s="218"/>
    </row>
    <row r="82" spans="1:5">
      <c r="C82" s="214"/>
      <c r="D82" s="214"/>
      <c r="E82" s="218"/>
    </row>
    <row r="83" spans="1:5">
      <c r="C83" s="214"/>
      <c r="D83" s="214"/>
      <c r="E83" s="218"/>
    </row>
    <row r="84" spans="1:5">
      <c r="C84" s="214"/>
      <c r="D84" s="214"/>
      <c r="E84" s="218"/>
    </row>
    <row r="85" spans="1:5">
      <c r="C85" s="214"/>
      <c r="D85" s="214"/>
      <c r="E85" s="218"/>
    </row>
    <row r="86" spans="1:5">
      <c r="C86" s="214"/>
      <c r="D86" s="214"/>
      <c r="E86" s="218"/>
    </row>
    <row r="87" spans="1:5">
      <c r="C87" s="214"/>
      <c r="D87" s="214"/>
      <c r="E87" s="218"/>
    </row>
    <row r="88" spans="1:5">
      <c r="C88" s="214"/>
      <c r="D88" s="214"/>
      <c r="E88" s="218"/>
    </row>
    <row r="89" spans="1:5">
      <c r="C89" s="214"/>
      <c r="D89" s="214"/>
      <c r="E89" s="218"/>
    </row>
    <row r="90" spans="1:5">
      <c r="C90" s="214"/>
      <c r="D90" s="214"/>
      <c r="E90" s="218"/>
    </row>
    <row r="91" spans="1:5">
      <c r="C91" s="214"/>
      <c r="D91" s="214"/>
      <c r="E91" s="218"/>
    </row>
    <row r="92" spans="1:5">
      <c r="C92" s="214"/>
      <c r="D92" s="214"/>
      <c r="E92" s="218"/>
    </row>
    <row r="93" spans="1:5">
      <c r="C93" s="214"/>
      <c r="D93" s="214"/>
      <c r="E93" s="218"/>
    </row>
    <row r="94" spans="1:5">
      <c r="C94" s="214"/>
      <c r="D94" s="214"/>
      <c r="E94" s="218"/>
    </row>
    <row r="95" spans="1:5">
      <c r="C95" s="214"/>
      <c r="D95" s="214"/>
      <c r="E95" s="218"/>
    </row>
    <row r="96" spans="1:5">
      <c r="C96" s="214"/>
      <c r="D96" s="214"/>
      <c r="E96" s="218"/>
    </row>
    <row r="97" spans="3:5">
      <c r="C97" s="214"/>
      <c r="D97" s="214"/>
      <c r="E97" s="218"/>
    </row>
    <row r="98" spans="3:5">
      <c r="C98" s="214"/>
      <c r="D98" s="214"/>
      <c r="E98" s="218"/>
    </row>
    <row r="99" spans="3:5">
      <c r="C99" s="214"/>
      <c r="D99" s="214"/>
      <c r="E99" s="218"/>
    </row>
    <row r="100" spans="3:5">
      <c r="C100" s="214"/>
      <c r="D100" s="214"/>
      <c r="E100" s="218"/>
    </row>
    <row r="101" spans="3:5">
      <c r="C101" s="214"/>
      <c r="D101" s="214"/>
      <c r="E101" s="218"/>
    </row>
    <row r="102" spans="3:5">
      <c r="C102" s="214"/>
      <c r="D102" s="214"/>
      <c r="E102" s="218"/>
    </row>
    <row r="103" spans="3:5">
      <c r="C103" s="214"/>
      <c r="D103" s="214"/>
      <c r="E103" s="218"/>
    </row>
    <row r="104" spans="3:5">
      <c r="C104" s="214"/>
      <c r="D104" s="214"/>
      <c r="E104" s="218"/>
    </row>
    <row r="105" spans="3:5">
      <c r="C105" s="214"/>
      <c r="D105" s="214"/>
      <c r="E105" s="218"/>
    </row>
    <row r="106" spans="3:5">
      <c r="C106" s="214"/>
      <c r="D106" s="214"/>
      <c r="E106" s="218"/>
    </row>
    <row r="107" spans="3:5">
      <c r="C107" s="214"/>
      <c r="D107" s="214"/>
      <c r="E107" s="218"/>
    </row>
    <row r="108" spans="3:5">
      <c r="C108" s="214"/>
      <c r="D108" s="214"/>
    </row>
    <row r="109" spans="3:5">
      <c r="C109" s="214"/>
      <c r="D109" s="214"/>
    </row>
  </sheetData>
  <autoFilter ref="H1:H109"/>
  <mergeCells count="11">
    <mergeCell ref="A34:F34"/>
    <mergeCell ref="A1:F1"/>
    <mergeCell ref="A3:G3"/>
    <mergeCell ref="A4:G4"/>
    <mergeCell ref="A5:G5"/>
    <mergeCell ref="E7:F7"/>
    <mergeCell ref="A8:A9"/>
    <mergeCell ref="B8:B9"/>
    <mergeCell ref="C8:D8"/>
    <mergeCell ref="E8:E9"/>
    <mergeCell ref="F8:G8"/>
  </mergeCells>
  <phoneticPr fontId="4" type="noConversion"/>
  <pageMargins left="0.64" right="0.23" top="0.54" bottom="0.47" header="0.16" footer="0.24"/>
  <pageSetup paperSize="9" scale="80" fitToHeight="0"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0"/>
  <sheetViews>
    <sheetView workbookViewId="0">
      <selection activeCell="C11" sqref="C11"/>
    </sheetView>
  </sheetViews>
  <sheetFormatPr defaultRowHeight="15.75"/>
  <cols>
    <col min="1" max="1" width="4.75" style="25" customWidth="1"/>
    <col min="2" max="2" width="17.75" style="25" customWidth="1"/>
    <col min="3" max="14" width="9.375" style="25" customWidth="1"/>
    <col min="15" max="16384" width="9" style="25"/>
  </cols>
  <sheetData>
    <row r="2" spans="1:14">
      <c r="A2" s="24" t="s">
        <v>226</v>
      </c>
    </row>
    <row r="4" spans="1:14" ht="17.25" customHeight="1">
      <c r="M4" s="71" t="s">
        <v>221</v>
      </c>
      <c r="N4" s="71"/>
    </row>
    <row r="5" spans="1:14" ht="22.5" customHeight="1">
      <c r="A5" s="88" t="s">
        <v>25</v>
      </c>
      <c r="B5" s="88" t="s">
        <v>202</v>
      </c>
      <c r="C5" s="89" t="s">
        <v>215</v>
      </c>
      <c r="D5" s="89"/>
      <c r="E5" s="89"/>
      <c r="F5" s="89"/>
      <c r="G5" s="89" t="s">
        <v>219</v>
      </c>
      <c r="H5" s="89"/>
      <c r="I5" s="89"/>
      <c r="J5" s="89"/>
      <c r="K5" s="89" t="s">
        <v>192</v>
      </c>
      <c r="L5" s="89"/>
      <c r="M5" s="89"/>
      <c r="N5" s="89"/>
    </row>
    <row r="6" spans="1:14" ht="33.75" customHeight="1">
      <c r="A6" s="88"/>
      <c r="B6" s="88"/>
      <c r="C6" s="69" t="s">
        <v>216</v>
      </c>
      <c r="D6" s="69" t="s">
        <v>217</v>
      </c>
      <c r="E6" s="69"/>
      <c r="F6" s="69" t="s">
        <v>225</v>
      </c>
      <c r="G6" s="69" t="s">
        <v>216</v>
      </c>
      <c r="H6" s="69" t="s">
        <v>217</v>
      </c>
      <c r="I6" s="69"/>
      <c r="J6" s="69" t="s">
        <v>225</v>
      </c>
      <c r="K6" s="69" t="s">
        <v>216</v>
      </c>
      <c r="L6" s="69" t="s">
        <v>217</v>
      </c>
      <c r="M6" s="69"/>
      <c r="N6" s="69" t="s">
        <v>225</v>
      </c>
    </row>
    <row r="7" spans="1:14" ht="39.75" customHeight="1">
      <c r="A7" s="88"/>
      <c r="B7" s="88"/>
      <c r="C7" s="69"/>
      <c r="D7" s="35" t="s">
        <v>218</v>
      </c>
      <c r="E7" s="35" t="s">
        <v>222</v>
      </c>
      <c r="F7" s="69"/>
      <c r="G7" s="69"/>
      <c r="H7" s="35" t="s">
        <v>218</v>
      </c>
      <c r="I7" s="35" t="s">
        <v>222</v>
      </c>
      <c r="J7" s="69"/>
      <c r="K7" s="69"/>
      <c r="L7" s="35" t="s">
        <v>218</v>
      </c>
      <c r="M7" s="35" t="s">
        <v>222</v>
      </c>
      <c r="N7" s="69"/>
    </row>
    <row r="8" spans="1:14" s="26" customFormat="1" ht="21" customHeight="1">
      <c r="A8" s="27"/>
      <c r="B8" s="27" t="s">
        <v>220</v>
      </c>
      <c r="C8" s="32">
        <f>SUM(C9:C20)</f>
        <v>57781.899999999994</v>
      </c>
      <c r="D8" s="32">
        <f t="shared" ref="D8:N8" si="0">SUM(D9:D20)</f>
        <v>1560</v>
      </c>
      <c r="E8" s="32">
        <f t="shared" si="0"/>
        <v>900</v>
      </c>
      <c r="F8" s="32">
        <f t="shared" si="0"/>
        <v>56221.899999999994</v>
      </c>
      <c r="G8" s="32">
        <f t="shared" si="0"/>
        <v>42782.221847000001</v>
      </c>
      <c r="H8" s="32">
        <f t="shared" si="0"/>
        <v>885.50284699999997</v>
      </c>
      <c r="I8" s="32">
        <f t="shared" si="0"/>
        <v>223.150835</v>
      </c>
      <c r="J8" s="32">
        <f t="shared" si="0"/>
        <v>41896.718999999997</v>
      </c>
      <c r="K8" s="32">
        <f t="shared" si="0"/>
        <v>0</v>
      </c>
      <c r="L8" s="32">
        <f t="shared" si="0"/>
        <v>0</v>
      </c>
      <c r="M8" s="32">
        <f t="shared" si="0"/>
        <v>0</v>
      </c>
      <c r="N8" s="32">
        <f t="shared" si="0"/>
        <v>0</v>
      </c>
    </row>
    <row r="9" spans="1:14" ht="21" customHeight="1">
      <c r="A9" s="28" t="s">
        <v>23</v>
      </c>
      <c r="B9" s="29" t="s">
        <v>205</v>
      </c>
      <c r="C9" s="33">
        <f>D9+F9</f>
        <v>5401.8</v>
      </c>
      <c r="D9" s="33">
        <v>960</v>
      </c>
      <c r="E9" s="33">
        <v>750</v>
      </c>
      <c r="F9" s="33">
        <v>4441.8</v>
      </c>
      <c r="G9" s="33">
        <f>H9+J9</f>
        <v>4120.6358</v>
      </c>
      <c r="H9" s="33">
        <v>264.88580000000002</v>
      </c>
      <c r="I9" s="33">
        <v>55.843584999999997</v>
      </c>
      <c r="J9" s="33">
        <v>3855.75</v>
      </c>
      <c r="K9" s="33">
        <f>L9+N9</f>
        <v>0</v>
      </c>
      <c r="L9" s="33"/>
      <c r="M9" s="33"/>
      <c r="N9" s="33"/>
    </row>
    <row r="10" spans="1:14" ht="21" customHeight="1">
      <c r="A10" s="28" t="s">
        <v>22</v>
      </c>
      <c r="B10" s="29" t="s">
        <v>223</v>
      </c>
      <c r="C10" s="33">
        <f t="shared" ref="C10:C20" si="1">D10+F10</f>
        <v>4871.5</v>
      </c>
      <c r="D10" s="33">
        <v>276</v>
      </c>
      <c r="E10" s="33">
        <v>120</v>
      </c>
      <c r="F10" s="33">
        <v>4595.5</v>
      </c>
      <c r="G10" s="33">
        <f t="shared" ref="G10:G20" si="2">H10+J10</f>
        <v>3806.6122340000002</v>
      </c>
      <c r="H10" s="33">
        <v>206.612234</v>
      </c>
      <c r="I10" s="33">
        <v>68.881330000000005</v>
      </c>
      <c r="J10" s="33">
        <v>3600</v>
      </c>
      <c r="K10" s="33">
        <f t="shared" ref="K10:K20" si="3">L10+N10</f>
        <v>0</v>
      </c>
      <c r="L10" s="33"/>
      <c r="M10" s="33"/>
      <c r="N10" s="33"/>
    </row>
    <row r="11" spans="1:14" ht="21" customHeight="1">
      <c r="A11" s="28" t="s">
        <v>86</v>
      </c>
      <c r="B11" s="29" t="s">
        <v>206</v>
      </c>
      <c r="C11" s="33">
        <f t="shared" si="1"/>
        <v>4330</v>
      </c>
      <c r="D11" s="33">
        <v>54.5</v>
      </c>
      <c r="E11" s="33">
        <v>5</v>
      </c>
      <c r="F11" s="33">
        <v>4275.5</v>
      </c>
      <c r="G11" s="33">
        <f t="shared" si="2"/>
        <v>2929.4228760000001</v>
      </c>
      <c r="H11" s="33">
        <v>60.922876000000002</v>
      </c>
      <c r="I11" s="33">
        <v>22.335419999999999</v>
      </c>
      <c r="J11" s="33">
        <v>2868.5</v>
      </c>
      <c r="K11" s="33">
        <f t="shared" si="3"/>
        <v>0</v>
      </c>
      <c r="L11" s="33"/>
      <c r="M11" s="33"/>
      <c r="N11" s="33"/>
    </row>
    <row r="12" spans="1:14" ht="21" customHeight="1">
      <c r="A12" s="28" t="s">
        <v>30</v>
      </c>
      <c r="B12" s="29" t="s">
        <v>207</v>
      </c>
      <c r="C12" s="33">
        <f t="shared" si="1"/>
        <v>4864</v>
      </c>
      <c r="D12" s="33">
        <v>89.5</v>
      </c>
      <c r="E12" s="33">
        <v>20</v>
      </c>
      <c r="F12" s="33">
        <v>4774.5</v>
      </c>
      <c r="G12" s="33">
        <f t="shared" si="2"/>
        <v>1973.1407629999999</v>
      </c>
      <c r="H12" s="33">
        <v>173.14076299999999</v>
      </c>
      <c r="I12" s="33">
        <v>50.039499999999997</v>
      </c>
      <c r="J12" s="33">
        <v>1800</v>
      </c>
      <c r="K12" s="33">
        <f t="shared" si="3"/>
        <v>0</v>
      </c>
      <c r="L12" s="33"/>
      <c r="M12" s="33"/>
      <c r="N12" s="33"/>
    </row>
    <row r="13" spans="1:14" ht="21" customHeight="1">
      <c r="A13" s="28" t="s">
        <v>31</v>
      </c>
      <c r="B13" s="29" t="s">
        <v>224</v>
      </c>
      <c r="C13" s="33">
        <f t="shared" si="1"/>
        <v>6253.4</v>
      </c>
      <c r="D13" s="33">
        <v>45</v>
      </c>
      <c r="E13" s="33">
        <v>0</v>
      </c>
      <c r="F13" s="33">
        <v>6208.4</v>
      </c>
      <c r="G13" s="33">
        <f t="shared" si="2"/>
        <v>5651.2680979999996</v>
      </c>
      <c r="H13" s="33">
        <v>54.644098</v>
      </c>
      <c r="I13" s="33">
        <v>8.7360000000000007</v>
      </c>
      <c r="J13" s="33">
        <v>5596.6239999999998</v>
      </c>
      <c r="K13" s="33">
        <f t="shared" si="3"/>
        <v>0</v>
      </c>
      <c r="L13" s="33"/>
      <c r="M13" s="33"/>
      <c r="N13" s="33"/>
    </row>
    <row r="14" spans="1:14" ht="21" customHeight="1">
      <c r="A14" s="28" t="s">
        <v>32</v>
      </c>
      <c r="B14" s="29" t="s">
        <v>211</v>
      </c>
      <c r="C14" s="33">
        <f t="shared" si="1"/>
        <v>4590.3</v>
      </c>
      <c r="D14" s="33">
        <v>52</v>
      </c>
      <c r="E14" s="33">
        <v>5</v>
      </c>
      <c r="F14" s="33">
        <v>4538.3</v>
      </c>
      <c r="G14" s="33">
        <f t="shared" si="2"/>
        <v>3869.8821189999999</v>
      </c>
      <c r="H14" s="33">
        <v>49.882119000000003</v>
      </c>
      <c r="I14" s="33">
        <v>4.4400000000000004</v>
      </c>
      <c r="J14" s="33">
        <v>3820</v>
      </c>
      <c r="K14" s="33">
        <f t="shared" si="3"/>
        <v>0</v>
      </c>
      <c r="L14" s="33"/>
      <c r="M14" s="33"/>
      <c r="N14" s="33"/>
    </row>
    <row r="15" spans="1:14" ht="21" customHeight="1">
      <c r="A15" s="28" t="s">
        <v>33</v>
      </c>
      <c r="B15" s="29" t="s">
        <v>212</v>
      </c>
      <c r="C15" s="33">
        <f t="shared" si="1"/>
        <v>3599.9</v>
      </c>
      <c r="D15" s="33">
        <v>14</v>
      </c>
      <c r="E15" s="33">
        <v>0</v>
      </c>
      <c r="F15" s="33">
        <v>3585.9</v>
      </c>
      <c r="G15" s="33">
        <f t="shared" si="2"/>
        <v>2845.9072070000002</v>
      </c>
      <c r="H15" s="33">
        <v>20.907207</v>
      </c>
      <c r="I15" s="33">
        <v>6.6</v>
      </c>
      <c r="J15" s="33">
        <v>2825</v>
      </c>
      <c r="K15" s="33">
        <f t="shared" si="3"/>
        <v>0</v>
      </c>
      <c r="L15" s="33"/>
      <c r="M15" s="33"/>
      <c r="N15" s="33"/>
    </row>
    <row r="16" spans="1:14" ht="21" customHeight="1">
      <c r="A16" s="28" t="s">
        <v>104</v>
      </c>
      <c r="B16" s="29" t="s">
        <v>208</v>
      </c>
      <c r="C16" s="33">
        <f t="shared" si="1"/>
        <v>5458.8</v>
      </c>
      <c r="D16" s="33">
        <v>15</v>
      </c>
      <c r="E16" s="33">
        <v>0</v>
      </c>
      <c r="F16" s="33">
        <v>5443.8</v>
      </c>
      <c r="G16" s="33">
        <f t="shared" si="2"/>
        <v>4014.4140000000002</v>
      </c>
      <c r="H16" s="33">
        <v>14.414</v>
      </c>
      <c r="I16" s="33"/>
      <c r="J16" s="33">
        <v>4000</v>
      </c>
      <c r="K16" s="33">
        <f t="shared" si="3"/>
        <v>0</v>
      </c>
      <c r="L16" s="33"/>
      <c r="M16" s="33"/>
      <c r="N16" s="33"/>
    </row>
    <row r="17" spans="1:14" ht="21" customHeight="1">
      <c r="A17" s="28" t="s">
        <v>108</v>
      </c>
      <c r="B17" s="29" t="s">
        <v>210</v>
      </c>
      <c r="C17" s="33">
        <f t="shared" si="1"/>
        <v>5131</v>
      </c>
      <c r="D17" s="33">
        <v>13</v>
      </c>
      <c r="E17" s="33">
        <v>0</v>
      </c>
      <c r="F17" s="33">
        <v>5118</v>
      </c>
      <c r="G17" s="33">
        <f t="shared" si="2"/>
        <v>4235.5929999999998</v>
      </c>
      <c r="H17" s="33">
        <v>4.8929999999999998</v>
      </c>
      <c r="I17" s="33"/>
      <c r="J17" s="33">
        <v>4230.7</v>
      </c>
      <c r="K17" s="33">
        <f t="shared" si="3"/>
        <v>0</v>
      </c>
      <c r="L17" s="33"/>
      <c r="M17" s="33"/>
      <c r="N17" s="33"/>
    </row>
    <row r="18" spans="1:14" ht="21" customHeight="1">
      <c r="A18" s="28" t="s">
        <v>113</v>
      </c>
      <c r="B18" s="29" t="s">
        <v>209</v>
      </c>
      <c r="C18" s="33">
        <f t="shared" si="1"/>
        <v>3532</v>
      </c>
      <c r="D18" s="33">
        <v>15</v>
      </c>
      <c r="E18" s="33">
        <v>0</v>
      </c>
      <c r="F18" s="33">
        <v>3517</v>
      </c>
      <c r="G18" s="33">
        <f t="shared" si="2"/>
        <v>2822.4495000000002</v>
      </c>
      <c r="H18" s="33">
        <v>22.4495</v>
      </c>
      <c r="I18" s="33">
        <v>6.2750000000000004</v>
      </c>
      <c r="J18" s="33">
        <v>2800</v>
      </c>
      <c r="K18" s="33">
        <f t="shared" si="3"/>
        <v>0</v>
      </c>
      <c r="L18" s="33"/>
      <c r="M18" s="33"/>
      <c r="N18" s="33"/>
    </row>
    <row r="19" spans="1:14" ht="21" customHeight="1">
      <c r="A19" s="28" t="s">
        <v>203</v>
      </c>
      <c r="B19" s="29" t="s">
        <v>213</v>
      </c>
      <c r="C19" s="33">
        <f t="shared" si="1"/>
        <v>4871.2</v>
      </c>
      <c r="D19" s="33">
        <v>14</v>
      </c>
      <c r="E19" s="33">
        <v>0</v>
      </c>
      <c r="F19" s="33">
        <v>4857.2</v>
      </c>
      <c r="G19" s="33">
        <f t="shared" si="2"/>
        <v>3127.49</v>
      </c>
      <c r="H19" s="33">
        <v>7.49</v>
      </c>
      <c r="I19" s="33"/>
      <c r="J19" s="33">
        <v>3120</v>
      </c>
      <c r="K19" s="33">
        <f t="shared" si="3"/>
        <v>0</v>
      </c>
      <c r="L19" s="33"/>
      <c r="M19" s="33"/>
      <c r="N19" s="33"/>
    </row>
    <row r="20" spans="1:14" ht="21" customHeight="1">
      <c r="A20" s="30" t="s">
        <v>204</v>
      </c>
      <c r="B20" s="31" t="s">
        <v>214</v>
      </c>
      <c r="C20" s="34">
        <f t="shared" si="1"/>
        <v>4878</v>
      </c>
      <c r="D20" s="34">
        <v>12</v>
      </c>
      <c r="E20" s="34">
        <v>0</v>
      </c>
      <c r="F20" s="34">
        <v>4866</v>
      </c>
      <c r="G20" s="34">
        <f t="shared" si="2"/>
        <v>3385.40625</v>
      </c>
      <c r="H20" s="34">
        <v>5.2612500000000004</v>
      </c>
      <c r="I20" s="34"/>
      <c r="J20" s="34">
        <v>3380.145</v>
      </c>
      <c r="K20" s="34">
        <f t="shared" si="3"/>
        <v>0</v>
      </c>
      <c r="L20" s="34"/>
      <c r="M20" s="34"/>
      <c r="N20" s="34"/>
    </row>
  </sheetData>
  <mergeCells count="15">
    <mergeCell ref="M4:N4"/>
    <mergeCell ref="A5:A7"/>
    <mergeCell ref="B5:B7"/>
    <mergeCell ref="C5:F5"/>
    <mergeCell ref="G5:J5"/>
    <mergeCell ref="K5:N5"/>
    <mergeCell ref="C6:C7"/>
    <mergeCell ref="D6:E6"/>
    <mergeCell ref="F6:F7"/>
    <mergeCell ref="G6:G7"/>
    <mergeCell ref="H6:I6"/>
    <mergeCell ref="J6:J7"/>
    <mergeCell ref="K6:K7"/>
    <mergeCell ref="L6:M6"/>
    <mergeCell ref="N6:N7"/>
  </mergeCells>
  <pageMargins left="0.7" right="0.23" top="0.75" bottom="0.75" header="0.3" footer="0.3"/>
  <pageSetup paperSize="9" scale="9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Thu </vt:lpstr>
      <vt:lpstr>Thu xã</vt:lpstr>
      <vt:lpstr>Chi</vt:lpstr>
      <vt:lpstr>Quỹ Dự phòng</vt:lpstr>
      <vt:lpstr>BS có mục tiêu</vt:lpstr>
      <vt:lpstr>Sheet1 (2)</vt:lpstr>
      <vt:lpstr>'BS có mục tiêu'!Print_Area</vt:lpstr>
      <vt:lpstr>Chi!Print_Area</vt:lpstr>
      <vt:lpstr>'Quỹ Dự phòng'!Print_Area</vt:lpstr>
      <vt:lpstr>'Sheet1 (2)'!Print_Area</vt:lpstr>
      <vt:lpstr>'Thu '!Print_Area</vt:lpstr>
      <vt:lpstr>'Thu xã'!Print_Area</vt:lpstr>
      <vt:lpstr>'BS có mục tiêu'!Print_Titles</vt:lpstr>
      <vt:lpstr>Chi!Print_Titles</vt:lpstr>
      <vt:lpstr>'Quỹ Dự phòng'!Print_Titles</vt:lpstr>
      <vt:lpstr>'Thu '!Print_Titles</vt:lpstr>
    </vt:vector>
  </TitlesOfParts>
  <Company>itfriend.org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Smart</dc:creator>
  <cp:lastModifiedBy>Admin</cp:lastModifiedBy>
  <cp:lastPrinted>2021-11-19T03:21:57Z</cp:lastPrinted>
  <dcterms:created xsi:type="dcterms:W3CDTF">2009-12-06T07:03:51Z</dcterms:created>
  <dcterms:modified xsi:type="dcterms:W3CDTF">2021-11-19T03:22:47Z</dcterms:modified>
</cp:coreProperties>
</file>